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Титульный лист" sheetId="1" r:id="rId1"/>
    <sheet name="Таблица 6" sheetId="2" r:id="rId2"/>
    <sheet name="таблица 5.2" sheetId="3" r:id="rId3"/>
    <sheet name="5,1" sheetId="4" r:id="rId4"/>
  </sheets>
  <definedNames/>
  <calcPr fullCalcOnLoad="1"/>
</workbook>
</file>

<file path=xl/sharedStrings.xml><?xml version="1.0" encoding="utf-8"?>
<sst xmlns="http://schemas.openxmlformats.org/spreadsheetml/2006/main" count="222" uniqueCount="142">
  <si>
    <t>Наименование показателя</t>
  </si>
  <si>
    <t>из них:</t>
  </si>
  <si>
    <t>в том числе:</t>
  </si>
  <si>
    <t>Всего, руб.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</si>
  <si>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</si>
  <si>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</si>
  <si>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</si>
  <si>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Доходы, всего:</t>
  </si>
  <si>
    <t>Планируемый остаток средств на начало планируемого года, всего</t>
  </si>
  <si>
    <t>Поступления, всего</t>
  </si>
  <si>
    <t>Бюджетные инвестиции</t>
  </si>
  <si>
    <t>Поступления от иной приносящей доход деятельности, всего:</t>
  </si>
  <si>
    <t>Средства, полученные от Пенсионного Фонда РФ, Фонда социального страхования РФ</t>
  </si>
  <si>
    <r>
      <t xml:space="preserve">Безвозмездные поступления </t>
    </r>
    <r>
      <rPr>
        <i/>
        <sz val="10"/>
        <rFont val="Times New Roman"/>
        <family val="1"/>
      </rPr>
      <t>(добровольные пожертвования, целевые взносы от юридических и физических лиц и т.п.)</t>
    </r>
  </si>
  <si>
    <t xml:space="preserve">Средства во временном распоряжении </t>
  </si>
  <si>
    <t>5.1 Показатели по поступлениям учреждения.</t>
  </si>
  <si>
    <t xml:space="preserve">5.2. Показатели по выплатам (расходам) учреждения </t>
  </si>
  <si>
    <t>Наименование  показателя</t>
  </si>
  <si>
    <t>Поступления от иной приносящей доход деятельности</t>
  </si>
  <si>
    <r>
      <t xml:space="preserve">Безвозмездные поступления </t>
    </r>
    <r>
      <rPr>
        <i/>
        <sz val="10"/>
        <rFont val="Times New Roman"/>
        <family val="1"/>
      </rPr>
      <t>(добровольные пожертвования, целевые взносы от юридических и физических лиц)</t>
    </r>
  </si>
  <si>
    <t>Средства во временном распоряжении</t>
  </si>
  <si>
    <t>Выплаты (расходы),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</si>
  <si>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</si>
  <si>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</si>
  <si>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</si>
  <si>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</si>
  <si>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</si>
  <si>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</si>
  <si>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</si>
  <si>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</si>
  <si>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</si>
  <si>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</si>
  <si>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</si>
  <si>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расходы, всего:</t>
  </si>
  <si>
    <t>Налоги и сборы, всего</t>
  </si>
  <si>
    <t>Налог на имущество</t>
  </si>
  <si>
    <t>Налог на землю</t>
  </si>
  <si>
    <t>Прочие (расшифровать)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</si>
  <si>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</si>
  <si>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</si>
  <si>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</si>
  <si>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</si>
  <si>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</si>
  <si>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Медикаменты, перевязочные средства и прочие лечебные расходы</t>
  </si>
  <si>
    <t>340/341</t>
  </si>
  <si>
    <t>Продукты питания</t>
  </si>
  <si>
    <t>340/342</t>
  </si>
  <si>
    <t>Оплата горюче-смазочных материалов</t>
  </si>
  <si>
    <t>340/343</t>
  </si>
  <si>
    <t>Оплата котельно-печного топлива</t>
  </si>
  <si>
    <t>340/344</t>
  </si>
  <si>
    <t>Прочие расходы не отнесенные к 341-344</t>
  </si>
  <si>
    <t>340/345</t>
  </si>
  <si>
    <t>субсидия на выполнение государственного задания</t>
  </si>
  <si>
    <t>средства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и (или) частично платной основе, всего</t>
  </si>
  <si>
    <t>Услуга №1</t>
  </si>
  <si>
    <t>…</t>
  </si>
  <si>
    <t>средства от иной приносящей доход деятельности, всего</t>
  </si>
  <si>
    <t xml:space="preserve">средства во временном распоряжении </t>
  </si>
  <si>
    <t>безвозмездные поступления (добровольные пожертвования, целевые взносы от юридических и физических лиц и т.п.)</t>
  </si>
  <si>
    <t>средства, полученные от Пенсионного Фонда РФ, Фонда социального страхования РФ</t>
  </si>
  <si>
    <t>Субсидия на выполнение государственного задания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</si>
  <si>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и (или) частично платной основе, всего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</si>
  <si>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и (или) частично платной основе, всего</t>
  </si>
  <si>
    <t>Субсидии на иные цели</t>
  </si>
  <si>
    <t>Субсидии на иные цели, всего</t>
  </si>
  <si>
    <t>УТВЕРЖДАЮ</t>
  </si>
  <si>
    <t>(подпись)              (расшифровка подписи)</t>
  </si>
  <si>
    <t>План</t>
  </si>
  <si>
    <t xml:space="preserve">финансово-хозяйственной деятельности смоленского областного </t>
  </si>
  <si>
    <t>(наименование смоленского областного государственного бюджетного учреждения)</t>
  </si>
  <si>
    <t>Единица измерения: руб.</t>
  </si>
  <si>
    <t>"</t>
  </si>
  <si>
    <t>г.</t>
  </si>
  <si>
    <t>6. Показатели государственного задания учреждения</t>
  </si>
  <si>
    <t>Наименование государственной услуги</t>
  </si>
  <si>
    <t>Услуга №2</t>
  </si>
  <si>
    <t>Показатели</t>
  </si>
  <si>
    <t>Ед. изм.</t>
  </si>
  <si>
    <t>Количество обслуживаемых граждан</t>
  </si>
  <si>
    <t>чел.</t>
  </si>
  <si>
    <t>Количество койко-дней</t>
  </si>
  <si>
    <t>койко-день</t>
  </si>
  <si>
    <t>"_______"  ____________________ 20___г.</t>
  </si>
  <si>
    <t>Главный бухгалтер учреждения</t>
  </si>
  <si>
    <t>Исполнитель</t>
  </si>
  <si>
    <t>Департамент Смоленской области по социальному развитию</t>
  </si>
  <si>
    <t>Код по бюджетной классификации операций сектора государственного управления/ региональной классификации</t>
  </si>
  <si>
    <t>Плата за негативное воздействие на окружающую среду</t>
  </si>
  <si>
    <t>Прочие (штрафы, пени)</t>
  </si>
  <si>
    <t>Стационарное социальное обслуживание граждан 
пожилого возраста и инвалидов в отделении общего типа в домах-интернатах общего типа</t>
  </si>
  <si>
    <t>тел.        8 (481-38) 2-36-99</t>
  </si>
  <si>
    <t>(подпись)                               (расшифровка подписи)</t>
  </si>
  <si>
    <t>Стационарное социальное обслуживание граждан пожилого возраста и инвалидов в отделении общего типа</t>
  </si>
  <si>
    <t>Овощная продукция</t>
  </si>
  <si>
    <t>340/347</t>
  </si>
  <si>
    <t>226/2261</t>
  </si>
  <si>
    <t>Медосмотры</t>
  </si>
  <si>
    <t>Стационарное социальное обслуживание граждан 
пожилого возраста и инвалидов в отделении милосердия в домах-интернатах общего типа</t>
  </si>
  <si>
    <t>Прочие налоги (земельный)</t>
  </si>
  <si>
    <t>Прочие налоги (имущество)</t>
  </si>
  <si>
    <t>Транспортный налог</t>
  </si>
  <si>
    <t>Заработная плата врачей и работников медицинских организаций, имеющих высшее профессиональное образование</t>
  </si>
  <si>
    <t>211/21007</t>
  </si>
  <si>
    <t>Заработная плата среднего медицинского персонала</t>
  </si>
  <si>
    <t>211/21008</t>
  </si>
  <si>
    <t>Заработная плата младшего медицинского персонала</t>
  </si>
  <si>
    <t>211/21009</t>
  </si>
  <si>
    <t xml:space="preserve">Заработная плата руководителей учреждений и их заместителей </t>
  </si>
  <si>
    <t>211/21012</t>
  </si>
  <si>
    <t xml:space="preserve">Заработная плата прочих работников учреждений </t>
  </si>
  <si>
    <t>211/21013</t>
  </si>
  <si>
    <t>Начисления на выплаты по оплате труда врачей и работников медицинских организаций, имеющих высшее профессиональное образование</t>
  </si>
  <si>
    <t>213/21007</t>
  </si>
  <si>
    <t>Начисления на выплаты по оплате труда среднего медицинского персонала</t>
  </si>
  <si>
    <t>213/21008</t>
  </si>
  <si>
    <t>Начисления на выплаты по оплате труда младшего медицинского персонала</t>
  </si>
  <si>
    <t>213//21009</t>
  </si>
  <si>
    <t>Начисления на выплаты по оплате труда руководителей учреждений и их заместителей</t>
  </si>
  <si>
    <t>213/21012</t>
  </si>
  <si>
    <t>Начисления на выплаты по оплате труда прочих работников учреждений</t>
  </si>
  <si>
    <t>213/21013</t>
  </si>
  <si>
    <t>000</t>
  </si>
  <si>
    <t>Средства во временном 
распоряжении</t>
  </si>
  <si>
    <t>"Новодугинский специальный дом для престарелых и супружеских пар пожилого возраста"</t>
  </si>
  <si>
    <t>субсидия на проведение подготовительных работ по вводу в эксплуатацию учреждени (Мольгино)</t>
  </si>
  <si>
    <t>субсидия на уплату земельного налога</t>
  </si>
  <si>
    <t>субсидия на уплату транспортного налога</t>
  </si>
  <si>
    <t>субсидия на оплату коммунальных расходов и котельно-печного топлива</t>
  </si>
  <si>
    <t>субсидия на приобретение автотранспорта</t>
  </si>
  <si>
    <t>субсидия на реализацию мероприятий по пожарной безопасности</t>
  </si>
  <si>
    <r>
      <t xml:space="preserve">_________________          </t>
    </r>
    <r>
      <rPr>
        <u val="single"/>
        <sz val="10"/>
        <rFont val="Times New Roman"/>
        <family val="1"/>
      </rPr>
      <t xml:space="preserve">   Ю.И. Веселова</t>
    </r>
  </si>
  <si>
    <t>государственного автономного учреждения</t>
  </si>
  <si>
    <r>
      <t xml:space="preserve">_________________           </t>
    </r>
    <r>
      <rPr>
        <u val="single"/>
        <sz val="10"/>
        <rFont val="Times New Roman"/>
        <family val="1"/>
      </rPr>
      <t xml:space="preserve">  Ю.И. Веселова</t>
    </r>
  </si>
  <si>
    <t>Директор смоленского областного государственного автономного учреждения "Новодугинский специальный дом для престарелых и супружеских пар пожилого возраста"</t>
  </si>
  <si>
    <r>
      <t xml:space="preserve">___________                </t>
    </r>
    <r>
      <rPr>
        <u val="single"/>
        <sz val="10"/>
        <rFont val="Times New Roman"/>
        <family val="1"/>
      </rPr>
      <t xml:space="preserve">   Д.К. Копылова</t>
    </r>
  </si>
  <si>
    <t>СОГЛАСОВАНО</t>
  </si>
  <si>
    <t>Заключение Наблюдательного совета</t>
  </si>
  <si>
    <t>от _________________ 20 _____ г.</t>
  </si>
  <si>
    <t>№ _______</t>
  </si>
  <si>
    <t>субсидии из резервного фонда Администрации Смоленской области</t>
  </si>
  <si>
    <t>субсидия на уплату налога на имущество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</si>
</sst>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4" fontId="2" fillId="0" borderId="11" xfId="0" applyNumberFormat="1" applyFont="1" applyBorder="1" applyAlignment="1" applyProtection="1">
      <alignment horizontal="right" wrapText="1"/>
      <protection/>
    </xf>
    <xf numFmtId="4" fontId="1" fillId="0" borderId="15" xfId="0" applyNumberFormat="1" applyFont="1" applyBorder="1" applyAlignment="1" applyProtection="1">
      <alignment horizontal="right" wrapText="1"/>
      <protection/>
    </xf>
    <xf numFmtId="4" fontId="1" fillId="0" borderId="16" xfId="0" applyNumberFormat="1" applyFont="1" applyBorder="1" applyAlignment="1" applyProtection="1">
      <alignment horizontal="right" wrapText="1"/>
      <protection/>
    </xf>
    <xf numFmtId="4" fontId="1" fillId="0" borderId="17" xfId="0" applyNumberFormat="1" applyFont="1" applyBorder="1" applyAlignment="1" applyProtection="1">
      <alignment horizontal="right" wrapText="1"/>
      <protection/>
    </xf>
    <xf numFmtId="4" fontId="1" fillId="0" borderId="18" xfId="0" applyNumberFormat="1" applyFont="1" applyBorder="1" applyAlignment="1" applyProtection="1">
      <alignment horizontal="right" wrapText="1"/>
      <protection/>
    </xf>
    <xf numFmtId="4" fontId="1" fillId="0" borderId="19" xfId="0" applyNumberFormat="1" applyFont="1" applyBorder="1" applyAlignment="1" applyProtection="1">
      <alignment horizontal="right" wrapText="1"/>
      <protection/>
    </xf>
    <xf numFmtId="4" fontId="1" fillId="0" borderId="19" xfId="0" applyNumberFormat="1" applyFont="1" applyBorder="1" applyAlignment="1" applyProtection="1">
      <alignment horizontal="right" wrapText="1"/>
      <protection locked="0"/>
    </xf>
    <xf numFmtId="4" fontId="1" fillId="0" borderId="20" xfId="0" applyNumberFormat="1" applyFont="1" applyBorder="1" applyAlignment="1" applyProtection="1">
      <alignment horizontal="right" wrapText="1"/>
      <protection locked="0"/>
    </xf>
    <xf numFmtId="4" fontId="1" fillId="0" borderId="20" xfId="0" applyNumberFormat="1" applyFont="1" applyBorder="1" applyAlignment="1" applyProtection="1">
      <alignment horizontal="right" wrapText="1"/>
      <protection/>
    </xf>
    <xf numFmtId="4" fontId="1" fillId="0" borderId="21" xfId="0" applyNumberFormat="1" applyFont="1" applyBorder="1" applyAlignment="1" applyProtection="1">
      <alignment horizontal="right" wrapText="1"/>
      <protection/>
    </xf>
    <xf numFmtId="4" fontId="1" fillId="0" borderId="21" xfId="0" applyNumberFormat="1" applyFont="1" applyBorder="1" applyAlignment="1" applyProtection="1">
      <alignment horizontal="right" wrapText="1"/>
      <protection locked="0"/>
    </xf>
    <xf numFmtId="4" fontId="1" fillId="0" borderId="22" xfId="0" applyNumberFormat="1" applyFont="1" applyBorder="1" applyAlignment="1" applyProtection="1">
      <alignment horizontal="right" wrapText="1"/>
      <protection locked="0"/>
    </xf>
    <xf numFmtId="0" fontId="2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wrapText="1"/>
      <protection/>
    </xf>
    <xf numFmtId="4" fontId="1" fillId="0" borderId="24" xfId="0" applyNumberFormat="1" applyFont="1" applyBorder="1" applyAlignment="1" applyProtection="1">
      <alignment horizontal="right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 vertical="center" wrapText="1"/>
    </xf>
    <xf numFmtId="4" fontId="1" fillId="0" borderId="22" xfId="0" applyNumberFormat="1" applyFont="1" applyBorder="1" applyAlignment="1" applyProtection="1">
      <alignment horizontal="right" wrapText="1"/>
      <protection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4" fontId="2" fillId="0" borderId="19" xfId="0" applyNumberFormat="1" applyFont="1" applyBorder="1" applyAlignment="1" applyProtection="1">
      <alignment horizontal="right" wrapText="1"/>
      <protection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right" wrapText="1"/>
      <protection locked="0"/>
    </xf>
    <xf numFmtId="0" fontId="1" fillId="0" borderId="37" xfId="0" applyFont="1" applyBorder="1" applyAlignment="1" applyProtection="1">
      <alignment horizontal="right" wrapText="1"/>
      <protection locked="0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4" fontId="1" fillId="0" borderId="19" xfId="0" applyNumberFormat="1" applyFont="1" applyBorder="1" applyAlignment="1" applyProtection="1">
      <alignment horizontal="right" wrapText="1"/>
      <protection/>
    </xf>
    <xf numFmtId="4" fontId="1" fillId="0" borderId="2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22">
      <selection activeCell="A24" sqref="A24:W24"/>
    </sheetView>
  </sheetViews>
  <sheetFormatPr defaultColWidth="9.00390625" defaultRowHeight="12.75"/>
  <cols>
    <col min="1" max="22" width="3.25390625" style="0" customWidth="1"/>
    <col min="23" max="23" width="25.125" style="0" customWidth="1"/>
  </cols>
  <sheetData>
    <row r="1" spans="1:23" ht="30" customHeight="1">
      <c r="A1" s="33"/>
      <c r="B1" s="58" t="s">
        <v>136</v>
      </c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34"/>
      <c r="P1" s="34"/>
      <c r="Q1" s="58" t="s">
        <v>66</v>
      </c>
      <c r="R1" s="58"/>
      <c r="S1" s="58"/>
      <c r="T1" s="58"/>
      <c r="U1" s="58"/>
      <c r="V1" s="58"/>
      <c r="W1" s="58"/>
    </row>
    <row r="2" spans="1:23" ht="51" customHeight="1">
      <c r="A2" s="33"/>
      <c r="B2" s="58" t="s">
        <v>137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59"/>
      <c r="N2" s="59"/>
      <c r="O2" s="34"/>
      <c r="P2" s="34"/>
      <c r="Q2" s="60" t="s">
        <v>134</v>
      </c>
      <c r="R2" s="60"/>
      <c r="S2" s="60"/>
      <c r="T2" s="60"/>
      <c r="U2" s="60"/>
      <c r="V2" s="60"/>
      <c r="W2" s="60"/>
    </row>
    <row r="3" spans="1:23" ht="15.75" customHeight="1">
      <c r="A3" s="33"/>
      <c r="B3" s="58" t="s">
        <v>138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34"/>
      <c r="P3" s="58"/>
      <c r="Q3" s="58"/>
      <c r="R3" s="58"/>
      <c r="S3" s="58"/>
      <c r="T3" s="58"/>
      <c r="U3" s="58"/>
      <c r="V3" s="58"/>
      <c r="W3" s="58"/>
    </row>
    <row r="4" spans="1:22" ht="12.75">
      <c r="A4" s="36"/>
      <c r="B4" s="58" t="s">
        <v>139</v>
      </c>
      <c r="C4" s="58"/>
      <c r="D4" s="58"/>
      <c r="E4" s="36"/>
      <c r="F4" s="36"/>
      <c r="G4" s="36"/>
      <c r="H4" s="36"/>
      <c r="I4" s="36"/>
      <c r="J4" s="36"/>
      <c r="K4" s="36"/>
      <c r="L4" s="59"/>
      <c r="M4" s="59"/>
      <c r="N4" s="59"/>
      <c r="O4" s="34"/>
      <c r="P4" s="34"/>
      <c r="Q4" s="34"/>
      <c r="R4" s="34"/>
      <c r="T4" s="34"/>
      <c r="U4" s="34"/>
      <c r="V4" s="34"/>
    </row>
    <row r="5" spans="1:23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9"/>
      <c r="N5" s="59"/>
      <c r="O5" s="34"/>
      <c r="P5" s="34"/>
      <c r="Q5" s="58" t="s">
        <v>135</v>
      </c>
      <c r="R5" s="58"/>
      <c r="S5" s="58"/>
      <c r="T5" s="58"/>
      <c r="U5" s="58"/>
      <c r="V5" s="58"/>
      <c r="W5" s="58"/>
    </row>
    <row r="6" spans="1:23" ht="11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59"/>
      <c r="M6" s="59"/>
      <c r="N6" s="59"/>
      <c r="O6" s="34"/>
      <c r="P6" s="34"/>
      <c r="Q6" s="58" t="s">
        <v>67</v>
      </c>
      <c r="R6" s="58"/>
      <c r="S6" s="58"/>
      <c r="T6" s="58"/>
      <c r="U6" s="58"/>
      <c r="V6" s="58"/>
      <c r="W6" s="58"/>
    </row>
    <row r="7" spans="1:23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59"/>
      <c r="M7" s="59"/>
      <c r="N7" s="59"/>
      <c r="O7" s="59"/>
      <c r="P7" s="59"/>
      <c r="Q7" s="59"/>
      <c r="R7" s="59"/>
      <c r="S7" s="34"/>
      <c r="T7" s="34"/>
      <c r="U7" s="34"/>
      <c r="V7" s="34"/>
      <c r="W7" s="34"/>
    </row>
    <row r="8" spans="1:23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59"/>
      <c r="M8" s="59"/>
      <c r="N8" s="59"/>
      <c r="O8" s="36"/>
      <c r="P8" s="36"/>
      <c r="Q8" s="58" t="s">
        <v>83</v>
      </c>
      <c r="R8" s="58"/>
      <c r="S8" s="58"/>
      <c r="T8" s="58"/>
      <c r="U8" s="58"/>
      <c r="V8" s="58"/>
      <c r="W8" s="58"/>
    </row>
    <row r="9" spans="1:23" ht="42" customHeight="1">
      <c r="A9" s="3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34"/>
      <c r="T9" s="34"/>
      <c r="U9" s="34"/>
      <c r="V9" s="34"/>
      <c r="W9" s="34"/>
    </row>
    <row r="10" spans="1:16" ht="12.75">
      <c r="A10" s="58"/>
      <c r="B10" s="58"/>
      <c r="C10" s="58"/>
      <c r="D10" s="58"/>
      <c r="E10" s="58"/>
      <c r="F10" s="58"/>
      <c r="G10" s="58"/>
      <c r="H10" s="58"/>
      <c r="I10" s="58"/>
      <c r="J10" s="59"/>
      <c r="K10" s="59"/>
      <c r="M10" s="36"/>
      <c r="N10" s="36"/>
      <c r="O10" s="36"/>
      <c r="P10" s="36"/>
    </row>
    <row r="11" spans="1:16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M11" s="36"/>
      <c r="N11" s="36"/>
      <c r="O11" s="36"/>
      <c r="P11" s="36"/>
    </row>
    <row r="12" spans="1:16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M12" s="36"/>
      <c r="N12" s="36"/>
      <c r="O12" s="36"/>
      <c r="P12" s="36"/>
    </row>
    <row r="13" spans="1:16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M13" s="34"/>
      <c r="N13" s="34"/>
      <c r="O13" s="34"/>
      <c r="P13" s="34"/>
    </row>
    <row r="14" spans="1:16" ht="12.75">
      <c r="A14" s="58"/>
      <c r="B14" s="58"/>
      <c r="C14" s="58"/>
      <c r="D14" s="58"/>
      <c r="E14" s="58"/>
      <c r="F14" s="58"/>
      <c r="G14" s="58"/>
      <c r="H14" s="58"/>
      <c r="I14" s="58"/>
      <c r="J14" s="59"/>
      <c r="K14" s="59"/>
      <c r="M14" s="36"/>
      <c r="N14" s="36"/>
      <c r="O14" s="36"/>
      <c r="P14" s="36"/>
    </row>
    <row r="15" spans="1:16" ht="12.75">
      <c r="A15" s="58"/>
      <c r="B15" s="58"/>
      <c r="C15" s="58"/>
      <c r="D15" s="58"/>
      <c r="E15" s="58"/>
      <c r="F15" s="58"/>
      <c r="G15" s="58"/>
      <c r="H15" s="58"/>
      <c r="I15" s="58"/>
      <c r="J15" s="59"/>
      <c r="K15" s="59"/>
      <c r="M15" s="36"/>
      <c r="N15" s="36"/>
      <c r="O15" s="36"/>
      <c r="P15" s="36"/>
    </row>
    <row r="16" spans="1:16" ht="12.75">
      <c r="A16" s="58"/>
      <c r="B16" s="58"/>
      <c r="C16" s="58"/>
      <c r="D16" s="58"/>
      <c r="E16" s="58"/>
      <c r="F16" s="58"/>
      <c r="G16" s="58"/>
      <c r="H16" s="58"/>
      <c r="I16" s="58"/>
      <c r="J16" s="59"/>
      <c r="K16" s="59"/>
      <c r="M16" s="36"/>
      <c r="N16" s="36"/>
      <c r="O16" s="36"/>
      <c r="P16" s="36"/>
    </row>
    <row r="17" spans="1:22" ht="12.75">
      <c r="A17" s="58"/>
      <c r="B17" s="58"/>
      <c r="C17" s="58"/>
      <c r="D17" s="58"/>
      <c r="E17" s="58"/>
      <c r="F17" s="58"/>
      <c r="G17" s="58"/>
      <c r="H17" s="58"/>
      <c r="I17" s="58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ht="12.75">
      <c r="A18" s="58"/>
      <c r="B18" s="58"/>
      <c r="C18" s="58"/>
      <c r="D18" s="58"/>
      <c r="E18" s="58"/>
      <c r="F18" s="58"/>
      <c r="G18" s="58"/>
      <c r="H18" s="58"/>
      <c r="I18" s="58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12.75">
      <c r="A19" s="35"/>
      <c r="B19" s="58"/>
      <c r="C19" s="58"/>
      <c r="D19" s="58"/>
      <c r="E19" s="58"/>
      <c r="F19" s="58"/>
      <c r="G19" s="58"/>
      <c r="H19" s="58"/>
      <c r="I19" s="58"/>
      <c r="J19" s="59"/>
      <c r="K19" s="5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35"/>
    </row>
    <row r="20" spans="1:2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3" ht="15.75">
      <c r="A21" s="62" t="s">
        <v>68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15.75">
      <c r="A22" s="62" t="s">
        <v>69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ht="15.75">
      <c r="A23" s="62" t="s">
        <v>132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ht="16.5" customHeight="1">
      <c r="A24" s="64" t="s">
        <v>124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ht="12.75">
      <c r="A25" s="63" t="s">
        <v>70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2" ht="12.75">
      <c r="A26" s="33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3"/>
    </row>
    <row r="27" spans="1:22" ht="12.75">
      <c r="A27" s="33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33"/>
    </row>
    <row r="28" spans="1:22" ht="12.75">
      <c r="A28" s="33"/>
      <c r="B28" s="59"/>
      <c r="C28" s="59"/>
      <c r="D28" s="59"/>
      <c r="E28" s="36"/>
      <c r="F28" s="36"/>
      <c r="J28" s="38" t="s">
        <v>72</v>
      </c>
      <c r="K28" s="65"/>
      <c r="L28" s="65"/>
      <c r="M28" s="37" t="s">
        <v>72</v>
      </c>
      <c r="N28" s="65"/>
      <c r="O28" s="65"/>
      <c r="P28" s="65"/>
      <c r="Q28" s="65"/>
      <c r="R28" s="36">
        <v>20</v>
      </c>
      <c r="S28" s="39"/>
      <c r="T28" s="36" t="s">
        <v>73</v>
      </c>
      <c r="U28" s="36"/>
      <c r="V28" s="33"/>
    </row>
    <row r="29" spans="1:22" ht="12.75">
      <c r="A29" s="33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33"/>
    </row>
    <row r="30" spans="1:22" ht="12.75">
      <c r="A30" s="33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/>
    </row>
    <row r="31" spans="1:22" ht="12.75">
      <c r="A31" s="3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33"/>
    </row>
    <row r="32" spans="1:22" ht="12.75">
      <c r="A32" s="33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33"/>
    </row>
    <row r="33" spans="1:22" ht="12.75">
      <c r="A33" s="3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33"/>
    </row>
    <row r="34" spans="1:22" ht="12.75">
      <c r="A34" s="3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33"/>
    </row>
    <row r="35" spans="1:22" ht="12.75">
      <c r="A35" s="33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33"/>
    </row>
    <row r="36" spans="1:22" ht="12.75">
      <c r="A36" s="66" t="s">
        <v>86</v>
      </c>
      <c r="B36" s="66"/>
      <c r="C36" s="66"/>
      <c r="D36" s="66"/>
      <c r="E36" s="66"/>
      <c r="F36" s="66"/>
      <c r="G36" s="66"/>
      <c r="H36" s="66"/>
      <c r="I36" s="66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33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33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/>
    </row>
    <row r="39" spans="1:22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/>
    </row>
    <row r="40" spans="1:22" ht="12.75">
      <c r="A40" s="61" t="s">
        <v>71</v>
      </c>
      <c r="B40" s="61"/>
      <c r="C40" s="61"/>
      <c r="D40" s="61"/>
      <c r="E40" s="61"/>
      <c r="F40" s="61"/>
      <c r="G40" s="61"/>
      <c r="H40" s="61"/>
      <c r="I40" s="61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33"/>
    </row>
    <row r="41" spans="1:22" ht="12.75">
      <c r="A41" s="3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33"/>
    </row>
    <row r="42" spans="1:22" ht="12.75">
      <c r="A42" s="33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33"/>
    </row>
    <row r="43" spans="1:22" ht="12.75">
      <c r="A43" s="33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33"/>
    </row>
    <row r="44" spans="1:22" ht="12.75">
      <c r="A44" s="33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33"/>
    </row>
    <row r="45" spans="1:22" ht="12.75">
      <c r="A45" s="33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33"/>
    </row>
    <row r="46" spans="1:22" ht="12.75">
      <c r="A46" s="33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33"/>
    </row>
    <row r="47" spans="1:22" ht="12.75">
      <c r="A47" s="33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33"/>
    </row>
    <row r="48" spans="1:22" ht="12.75">
      <c r="A48" s="33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33"/>
    </row>
    <row r="49" spans="1:22" ht="12.75">
      <c r="A49" s="33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33"/>
    </row>
    <row r="50" spans="1:22" ht="12.75">
      <c r="A50" s="33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33"/>
    </row>
    <row r="51" spans="1:22" ht="12.75">
      <c r="A51" s="3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33"/>
    </row>
    <row r="52" spans="1:22" ht="12.75">
      <c r="A52" s="33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33"/>
    </row>
    <row r="53" spans="1:22" ht="12.75">
      <c r="A53" s="33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33"/>
    </row>
    <row r="54" spans="1:22" ht="12.75">
      <c r="A54" s="33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33"/>
    </row>
  </sheetData>
  <sheetProtection/>
  <mergeCells count="251">
    <mergeCell ref="B27:D27"/>
    <mergeCell ref="E27:F27"/>
    <mergeCell ref="G27:I27"/>
    <mergeCell ref="J27:K27"/>
    <mergeCell ref="L36:N36"/>
    <mergeCell ref="O36:R36"/>
    <mergeCell ref="B35:D35"/>
    <mergeCell ref="E35:F35"/>
    <mergeCell ref="G35:I35"/>
    <mergeCell ref="J35:K35"/>
    <mergeCell ref="S38:U38"/>
    <mergeCell ref="L27:N27"/>
    <mergeCell ref="O27:R27"/>
    <mergeCell ref="S27:U27"/>
    <mergeCell ref="O35:R35"/>
    <mergeCell ref="S35:U35"/>
    <mergeCell ref="L33:N33"/>
    <mergeCell ref="O33:R33"/>
    <mergeCell ref="S33:U33"/>
    <mergeCell ref="S32:U32"/>
    <mergeCell ref="L54:N54"/>
    <mergeCell ref="O54:R54"/>
    <mergeCell ref="S54:U54"/>
    <mergeCell ref="L53:N53"/>
    <mergeCell ref="O53:R53"/>
    <mergeCell ref="S53:U53"/>
    <mergeCell ref="B53:D53"/>
    <mergeCell ref="E53:F53"/>
    <mergeCell ref="G53:I53"/>
    <mergeCell ref="J53:K53"/>
    <mergeCell ref="B54:D54"/>
    <mergeCell ref="E54:F54"/>
    <mergeCell ref="G54:I54"/>
    <mergeCell ref="J54:K54"/>
    <mergeCell ref="O52:R52"/>
    <mergeCell ref="S52:U52"/>
    <mergeCell ref="B52:D52"/>
    <mergeCell ref="E52:F52"/>
    <mergeCell ref="G52:I52"/>
    <mergeCell ref="J52:K52"/>
    <mergeCell ref="L52:N52"/>
    <mergeCell ref="L51:N51"/>
    <mergeCell ref="O51:R51"/>
    <mergeCell ref="S51:U51"/>
    <mergeCell ref="B51:D51"/>
    <mergeCell ref="E51:F51"/>
    <mergeCell ref="G51:I51"/>
    <mergeCell ref="J51:K51"/>
    <mergeCell ref="L50:N50"/>
    <mergeCell ref="O50:R50"/>
    <mergeCell ref="S50:U50"/>
    <mergeCell ref="B50:D50"/>
    <mergeCell ref="E50:F50"/>
    <mergeCell ref="G50:I50"/>
    <mergeCell ref="J50:K50"/>
    <mergeCell ref="L49:N49"/>
    <mergeCell ref="O49:R49"/>
    <mergeCell ref="S49:U49"/>
    <mergeCell ref="B49:D49"/>
    <mergeCell ref="E49:F49"/>
    <mergeCell ref="G49:I49"/>
    <mergeCell ref="J49:K49"/>
    <mergeCell ref="L48:N48"/>
    <mergeCell ref="O48:R48"/>
    <mergeCell ref="S48:U48"/>
    <mergeCell ref="B48:D48"/>
    <mergeCell ref="E48:F48"/>
    <mergeCell ref="G48:I48"/>
    <mergeCell ref="J48:K48"/>
    <mergeCell ref="L47:N47"/>
    <mergeCell ref="O47:R47"/>
    <mergeCell ref="S47:U47"/>
    <mergeCell ref="B47:D47"/>
    <mergeCell ref="E47:F47"/>
    <mergeCell ref="G47:I47"/>
    <mergeCell ref="J47:K47"/>
    <mergeCell ref="L46:N46"/>
    <mergeCell ref="O46:R46"/>
    <mergeCell ref="S46:U46"/>
    <mergeCell ref="B46:D46"/>
    <mergeCell ref="E46:F46"/>
    <mergeCell ref="G46:I46"/>
    <mergeCell ref="J46:K46"/>
    <mergeCell ref="L45:N45"/>
    <mergeCell ref="O45:R45"/>
    <mergeCell ref="S45:U45"/>
    <mergeCell ref="B45:D45"/>
    <mergeCell ref="E45:F45"/>
    <mergeCell ref="G45:I45"/>
    <mergeCell ref="J45:K45"/>
    <mergeCell ref="L44:N44"/>
    <mergeCell ref="O44:R44"/>
    <mergeCell ref="S44:U44"/>
    <mergeCell ref="B44:D44"/>
    <mergeCell ref="E44:F44"/>
    <mergeCell ref="G44:I44"/>
    <mergeCell ref="J44:K44"/>
    <mergeCell ref="L43:N43"/>
    <mergeCell ref="O43:R43"/>
    <mergeCell ref="S43:U43"/>
    <mergeCell ref="B43:D43"/>
    <mergeCell ref="E43:F43"/>
    <mergeCell ref="G43:I43"/>
    <mergeCell ref="J43:K43"/>
    <mergeCell ref="L42:N42"/>
    <mergeCell ref="O42:R42"/>
    <mergeCell ref="S42:U42"/>
    <mergeCell ref="B42:D42"/>
    <mergeCell ref="E42:F42"/>
    <mergeCell ref="G42:I42"/>
    <mergeCell ref="J42:K42"/>
    <mergeCell ref="L41:N41"/>
    <mergeCell ref="O41:R41"/>
    <mergeCell ref="S41:U41"/>
    <mergeCell ref="B41:D41"/>
    <mergeCell ref="E41:F41"/>
    <mergeCell ref="G41:I41"/>
    <mergeCell ref="J41:K41"/>
    <mergeCell ref="O40:R40"/>
    <mergeCell ref="S40:U40"/>
    <mergeCell ref="J40:K40"/>
    <mergeCell ref="S39:U39"/>
    <mergeCell ref="J38:K38"/>
    <mergeCell ref="A40:I40"/>
    <mergeCell ref="L39:N39"/>
    <mergeCell ref="O39:R39"/>
    <mergeCell ref="A39:D39"/>
    <mergeCell ref="E39:F39"/>
    <mergeCell ref="G39:I39"/>
    <mergeCell ref="L38:N38"/>
    <mergeCell ref="J39:K39"/>
    <mergeCell ref="L40:N40"/>
    <mergeCell ref="S36:U36"/>
    <mergeCell ref="J36:K36"/>
    <mergeCell ref="L37:N37"/>
    <mergeCell ref="O37:R37"/>
    <mergeCell ref="S37:U37"/>
    <mergeCell ref="J37:K37"/>
    <mergeCell ref="A36:I38"/>
    <mergeCell ref="O38:R38"/>
    <mergeCell ref="L34:N34"/>
    <mergeCell ref="O34:R34"/>
    <mergeCell ref="S34:U34"/>
    <mergeCell ref="B34:D34"/>
    <mergeCell ref="E34:F34"/>
    <mergeCell ref="G34:I34"/>
    <mergeCell ref="J34:K34"/>
    <mergeCell ref="L35:N35"/>
    <mergeCell ref="B33:D33"/>
    <mergeCell ref="E33:F33"/>
    <mergeCell ref="G33:I33"/>
    <mergeCell ref="J33:K33"/>
    <mergeCell ref="L32:N32"/>
    <mergeCell ref="O32:R32"/>
    <mergeCell ref="B32:D32"/>
    <mergeCell ref="E32:F32"/>
    <mergeCell ref="G32:I32"/>
    <mergeCell ref="J32:K32"/>
    <mergeCell ref="L31:N31"/>
    <mergeCell ref="O31:R31"/>
    <mergeCell ref="S31:U31"/>
    <mergeCell ref="B31:D31"/>
    <mergeCell ref="E31:F31"/>
    <mergeCell ref="G31:I31"/>
    <mergeCell ref="J31:K31"/>
    <mergeCell ref="N28:Q28"/>
    <mergeCell ref="L30:N30"/>
    <mergeCell ref="O30:R30"/>
    <mergeCell ref="S30:U30"/>
    <mergeCell ref="B30:D30"/>
    <mergeCell ref="E30:F30"/>
    <mergeCell ref="G30:I30"/>
    <mergeCell ref="J30:K30"/>
    <mergeCell ref="J26:K26"/>
    <mergeCell ref="L29:N29"/>
    <mergeCell ref="O29:R29"/>
    <mergeCell ref="S29:U29"/>
    <mergeCell ref="B28:D28"/>
    <mergeCell ref="B29:D29"/>
    <mergeCell ref="E29:F29"/>
    <mergeCell ref="G29:I29"/>
    <mergeCell ref="J29:K29"/>
    <mergeCell ref="K28:L28"/>
    <mergeCell ref="J19:K19"/>
    <mergeCell ref="L26:N26"/>
    <mergeCell ref="O26:R26"/>
    <mergeCell ref="S26:U26"/>
    <mergeCell ref="A23:W23"/>
    <mergeCell ref="A25:W25"/>
    <mergeCell ref="A24:W24"/>
    <mergeCell ref="B26:D26"/>
    <mergeCell ref="E26:F26"/>
    <mergeCell ref="G26:I26"/>
    <mergeCell ref="J16:K16"/>
    <mergeCell ref="A15:I15"/>
    <mergeCell ref="A21:W21"/>
    <mergeCell ref="A22:W22"/>
    <mergeCell ref="L19:N19"/>
    <mergeCell ref="O19:R19"/>
    <mergeCell ref="S19:U19"/>
    <mergeCell ref="B19:D19"/>
    <mergeCell ref="E19:F19"/>
    <mergeCell ref="G19:I19"/>
    <mergeCell ref="A10:I10"/>
    <mergeCell ref="J10:K10"/>
    <mergeCell ref="A13:I13"/>
    <mergeCell ref="A18:I18"/>
    <mergeCell ref="J18:K18"/>
    <mergeCell ref="L18:V18"/>
    <mergeCell ref="A17:I17"/>
    <mergeCell ref="J17:K17"/>
    <mergeCell ref="L17:V17"/>
    <mergeCell ref="A16:I16"/>
    <mergeCell ref="Q8:W8"/>
    <mergeCell ref="O7:R7"/>
    <mergeCell ref="Q5:W5"/>
    <mergeCell ref="Q6:W6"/>
    <mergeCell ref="J15:K15"/>
    <mergeCell ref="A14:I14"/>
    <mergeCell ref="J14:K14"/>
    <mergeCell ref="O9:R9"/>
    <mergeCell ref="B9:D9"/>
    <mergeCell ref="E9:F9"/>
    <mergeCell ref="J13:K13"/>
    <mergeCell ref="A12:I12"/>
    <mergeCell ref="J12:K12"/>
    <mergeCell ref="A11:I11"/>
    <mergeCell ref="J11:K11"/>
    <mergeCell ref="L8:N8"/>
    <mergeCell ref="L9:N9"/>
    <mergeCell ref="A8:K8"/>
    <mergeCell ref="G9:I9"/>
    <mergeCell ref="J9:K9"/>
    <mergeCell ref="L5:N5"/>
    <mergeCell ref="L6:N6"/>
    <mergeCell ref="L7:N7"/>
    <mergeCell ref="B3:K3"/>
    <mergeCell ref="B4:D4"/>
    <mergeCell ref="L4:N4"/>
    <mergeCell ref="A5:K5"/>
    <mergeCell ref="A6:K6"/>
    <mergeCell ref="A7:K7"/>
    <mergeCell ref="B1:I1"/>
    <mergeCell ref="P3:W3"/>
    <mergeCell ref="L1:N1"/>
    <mergeCell ref="L2:N2"/>
    <mergeCell ref="J1:K1"/>
    <mergeCell ref="Q1:W1"/>
    <mergeCell ref="B2:K2"/>
    <mergeCell ref="L3:N3"/>
    <mergeCell ref="Q2:W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10.25390625" style="0" customWidth="1"/>
    <col min="4" max="4" width="8.125" style="0" customWidth="1"/>
    <col min="5" max="5" width="6.625" style="0" customWidth="1"/>
    <col min="6" max="6" width="27.875" style="0" customWidth="1"/>
    <col min="7" max="8" width="20.75390625" style="0" hidden="1" customWidth="1"/>
    <col min="9" max="9" width="21.625" style="0" customWidth="1"/>
  </cols>
  <sheetData>
    <row r="3" spans="1:8" ht="12.75">
      <c r="A3" s="67" t="s">
        <v>74</v>
      </c>
      <c r="B3" s="67"/>
      <c r="C3" s="67"/>
      <c r="D3" s="67"/>
      <c r="E3" s="67"/>
      <c r="F3" s="67"/>
      <c r="G3" s="67"/>
      <c r="H3" s="67"/>
    </row>
    <row r="4" spans="1:8" ht="13.5" thickBot="1">
      <c r="A4" s="33"/>
      <c r="B4" s="33"/>
      <c r="C4" s="68"/>
      <c r="D4" s="68"/>
      <c r="E4" s="68"/>
      <c r="F4" s="68"/>
      <c r="G4" s="33"/>
      <c r="H4" s="33"/>
    </row>
    <row r="5" spans="1:9" ht="89.25">
      <c r="A5" s="69" t="s">
        <v>75</v>
      </c>
      <c r="B5" s="70"/>
      <c r="C5" s="70"/>
      <c r="D5" s="70"/>
      <c r="E5" s="71"/>
      <c r="F5" s="42" t="s">
        <v>90</v>
      </c>
      <c r="G5" s="43" t="s">
        <v>76</v>
      </c>
      <c r="H5" s="51" t="s">
        <v>56</v>
      </c>
      <c r="I5" s="42" t="s">
        <v>98</v>
      </c>
    </row>
    <row r="6" spans="1:9" ht="13.5" thickBot="1">
      <c r="A6" s="72" t="s">
        <v>77</v>
      </c>
      <c r="B6" s="73"/>
      <c r="C6" s="73"/>
      <c r="D6" s="74" t="s">
        <v>78</v>
      </c>
      <c r="E6" s="75"/>
      <c r="F6" s="40" t="s">
        <v>68</v>
      </c>
      <c r="G6" s="40" t="s">
        <v>68</v>
      </c>
      <c r="H6" s="40" t="s">
        <v>68</v>
      </c>
      <c r="I6" s="40" t="s">
        <v>68</v>
      </c>
    </row>
    <row r="7" spans="1:9" ht="28.5" customHeight="1">
      <c r="A7" s="77" t="s">
        <v>79</v>
      </c>
      <c r="B7" s="78"/>
      <c r="C7" s="78"/>
      <c r="D7" s="79" t="s">
        <v>80</v>
      </c>
      <c r="E7" s="80"/>
      <c r="F7" s="48">
        <v>52</v>
      </c>
      <c r="G7" s="44"/>
      <c r="H7" s="52"/>
      <c r="I7" s="54">
        <v>2</v>
      </c>
    </row>
    <row r="8" spans="1:9" ht="13.5" thickBot="1">
      <c r="A8" s="72" t="s">
        <v>81</v>
      </c>
      <c r="B8" s="73"/>
      <c r="C8" s="73"/>
      <c r="D8" s="74" t="s">
        <v>82</v>
      </c>
      <c r="E8" s="75"/>
      <c r="F8" s="49">
        <v>12220</v>
      </c>
      <c r="G8" s="46"/>
      <c r="H8" s="53"/>
      <c r="I8" s="54">
        <v>470</v>
      </c>
    </row>
    <row r="9" spans="1:8" ht="12.75">
      <c r="A9" s="33"/>
      <c r="B9" s="33"/>
      <c r="C9" s="68"/>
      <c r="D9" s="68"/>
      <c r="E9" s="68"/>
      <c r="F9" s="68"/>
      <c r="G9" s="33"/>
      <c r="H9" s="33"/>
    </row>
    <row r="13" spans="1:9" ht="12.75">
      <c r="A13" s="36"/>
      <c r="B13" s="36"/>
      <c r="C13" s="36"/>
      <c r="D13" s="36"/>
      <c r="E13" s="61"/>
      <c r="F13" s="61"/>
      <c r="G13" s="61"/>
      <c r="H13" s="61"/>
      <c r="I13" s="61"/>
    </row>
    <row r="14" spans="1:10" ht="12.75">
      <c r="A14" s="36" t="s">
        <v>84</v>
      </c>
      <c r="B14" s="36"/>
      <c r="C14" s="36"/>
      <c r="D14" s="36"/>
      <c r="E14" s="61" t="s">
        <v>133</v>
      </c>
      <c r="F14" s="61"/>
      <c r="G14" s="61"/>
      <c r="H14" s="61"/>
      <c r="I14" s="61"/>
      <c r="J14" s="47"/>
    </row>
    <row r="15" spans="1:8" ht="12.75">
      <c r="A15" s="33"/>
      <c r="B15" s="33"/>
      <c r="C15" s="33"/>
      <c r="D15" s="33"/>
      <c r="E15" s="36" t="s">
        <v>92</v>
      </c>
      <c r="F15" s="36"/>
      <c r="G15" s="36"/>
      <c r="H15" s="36"/>
    </row>
    <row r="16" spans="1:9" ht="12.75">
      <c r="A16" s="61" t="s">
        <v>85</v>
      </c>
      <c r="B16" s="61"/>
      <c r="C16" s="61"/>
      <c r="D16" s="61"/>
      <c r="E16" s="61" t="s">
        <v>131</v>
      </c>
      <c r="F16" s="61"/>
      <c r="G16" s="61"/>
      <c r="H16" s="61"/>
      <c r="I16" s="61"/>
    </row>
    <row r="17" spans="1:8" ht="12.75">
      <c r="A17" s="33"/>
      <c r="B17" s="33"/>
      <c r="C17" s="33"/>
      <c r="D17" s="33"/>
      <c r="E17" s="36" t="s">
        <v>92</v>
      </c>
      <c r="F17" s="36"/>
      <c r="G17" s="36"/>
      <c r="H17" s="36"/>
    </row>
    <row r="18" spans="1:8" ht="12.75">
      <c r="A18" s="33"/>
      <c r="B18" s="33"/>
      <c r="C18" s="33"/>
      <c r="D18" s="33"/>
      <c r="E18" s="33"/>
      <c r="F18" s="33"/>
      <c r="G18" s="33"/>
      <c r="H18" s="33"/>
    </row>
    <row r="19" spans="1:8" ht="12.75">
      <c r="A19" s="59" t="s">
        <v>85</v>
      </c>
      <c r="B19" s="59"/>
      <c r="C19" s="33"/>
      <c r="D19" s="33"/>
      <c r="E19" s="33"/>
      <c r="F19" s="33"/>
      <c r="G19" s="33"/>
      <c r="H19" s="33"/>
    </row>
    <row r="20" spans="1:8" ht="12.75">
      <c r="A20" s="36" t="s">
        <v>91</v>
      </c>
      <c r="B20" s="76">
        <v>89107229347</v>
      </c>
      <c r="C20" s="76"/>
      <c r="D20" s="76"/>
      <c r="E20" s="76"/>
      <c r="F20" s="33"/>
      <c r="G20" s="33"/>
      <c r="H20" s="33"/>
    </row>
  </sheetData>
  <sheetProtection/>
  <mergeCells count="18">
    <mergeCell ref="A19:B19"/>
    <mergeCell ref="B20:E20"/>
    <mergeCell ref="A7:C7"/>
    <mergeCell ref="D7:E7"/>
    <mergeCell ref="A8:C8"/>
    <mergeCell ref="D8:E8"/>
    <mergeCell ref="C9:D9"/>
    <mergeCell ref="E9:F9"/>
    <mergeCell ref="E13:I13"/>
    <mergeCell ref="E16:I16"/>
    <mergeCell ref="A16:D16"/>
    <mergeCell ref="E14:I14"/>
    <mergeCell ref="A3:H3"/>
    <mergeCell ref="C4:D4"/>
    <mergeCell ref="E4:F4"/>
    <mergeCell ref="A5:E5"/>
    <mergeCell ref="A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27.75390625" style="0" customWidth="1"/>
    <col min="2" max="2" width="12.375" style="0" customWidth="1"/>
    <col min="3" max="3" width="12.625" style="0" customWidth="1"/>
    <col min="4" max="4" width="13.75390625" style="0" customWidth="1"/>
    <col min="5" max="5" width="12.25390625" style="0" customWidth="1"/>
    <col min="6" max="6" width="12.125" style="0" customWidth="1"/>
    <col min="7" max="7" width="25.75390625" style="0" customWidth="1"/>
    <col min="8" max="8" width="13.625" style="0" customWidth="1"/>
    <col min="9" max="9" width="13.375" style="0" customWidth="1"/>
    <col min="10" max="10" width="17.00390625" style="0" customWidth="1"/>
    <col min="11" max="11" width="12.625" style="0" customWidth="1"/>
  </cols>
  <sheetData>
    <row r="1" spans="1:11" ht="13.5" thickBo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3.5" thickBot="1">
      <c r="A2" s="82" t="s">
        <v>17</v>
      </c>
      <c r="B2" s="84" t="s">
        <v>87</v>
      </c>
      <c r="C2" s="86" t="s">
        <v>4</v>
      </c>
      <c r="D2" s="87"/>
      <c r="E2" s="87"/>
      <c r="F2" s="87"/>
      <c r="G2" s="87"/>
      <c r="H2" s="87"/>
      <c r="I2" s="87"/>
      <c r="J2" s="87"/>
      <c r="K2" s="88"/>
    </row>
    <row r="3" spans="1:11" ht="120.75" thickBot="1">
      <c r="A3" s="83"/>
      <c r="B3" s="85"/>
      <c r="C3" s="21" t="s">
        <v>3</v>
      </c>
      <c r="D3" s="21" t="s">
        <v>61</v>
      </c>
      <c r="E3" s="21" t="s">
        <v>64</v>
      </c>
      <c r="F3" s="21" t="s">
        <v>10</v>
      </c>
      <c r="G3" s="21" t="s">
        <v>63</v>
      </c>
      <c r="H3" s="21" t="s">
        <v>18</v>
      </c>
      <c r="I3" s="22" t="s">
        <v>12</v>
      </c>
      <c r="J3" s="22" t="s">
        <v>19</v>
      </c>
      <c r="K3" s="22" t="s">
        <v>20</v>
      </c>
    </row>
    <row r="4" spans="1:11" ht="13.5" thickBot="1">
      <c r="A4" s="19" t="s">
        <v>21</v>
      </c>
      <c r="B4" s="2"/>
      <c r="C4" s="7">
        <f>SUM(C6+C21+C30+C42+C54)</f>
        <v>36792548.70999999</v>
      </c>
      <c r="D4" s="7">
        <f>SUM(D6+D21+D30+D42+D54)</f>
        <v>13460559.66</v>
      </c>
      <c r="E4" s="7">
        <f>SUM(E6+E21+E30+E42)</f>
        <v>19843712.97</v>
      </c>
      <c r="F4" s="7">
        <f>SUM(F6+F21+F30+F42)</f>
        <v>0</v>
      </c>
      <c r="G4" s="7">
        <f>SUM(G6+G21+G30+G42)</f>
        <v>2760000</v>
      </c>
      <c r="H4" s="7">
        <f>SUM(H6+H21+H30+H42)</f>
        <v>0</v>
      </c>
      <c r="I4" s="7">
        <f>SUM(I6+I21+I30+I42)</f>
        <v>0</v>
      </c>
      <c r="J4" s="7">
        <f>SUM(J6+J21+J30+J42)</f>
        <v>0</v>
      </c>
      <c r="K4" s="7">
        <f>SUM(K54)</f>
        <v>728276.08</v>
      </c>
    </row>
    <row r="5" spans="1:11" ht="12.75">
      <c r="A5" s="28" t="s">
        <v>2</v>
      </c>
      <c r="B5" s="25"/>
      <c r="C5" s="23"/>
      <c r="D5" s="10"/>
      <c r="E5" s="10"/>
      <c r="F5" s="10"/>
      <c r="G5" s="10"/>
      <c r="H5" s="10"/>
      <c r="I5" s="10"/>
      <c r="J5" s="10"/>
      <c r="K5" s="11"/>
    </row>
    <row r="6" spans="1:11" ht="25.5">
      <c r="A6" s="29" t="s">
        <v>22</v>
      </c>
      <c r="B6" s="26">
        <v>210</v>
      </c>
      <c r="C6" s="24">
        <f>SUM(D6+E6+F6+G6+H6+I6+J6+K6)</f>
        <v>12112469.2</v>
      </c>
      <c r="D6" s="12">
        <f>SUM(D8+D14+D15)</f>
        <v>10781376.6</v>
      </c>
      <c r="E6" s="12">
        <f>SUM(E8+E15)</f>
        <v>449542.6</v>
      </c>
      <c r="F6" s="12">
        <f aca="true" t="shared" si="0" ref="F6:K6">SUM(F8:F15)</f>
        <v>0</v>
      </c>
      <c r="G6" s="12">
        <f>SUM(G8+G14+G15)</f>
        <v>881550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5">
        <f t="shared" si="0"/>
        <v>0</v>
      </c>
    </row>
    <row r="7" spans="1:11" ht="12.75">
      <c r="A7" s="29" t="s">
        <v>1</v>
      </c>
      <c r="B7" s="26"/>
      <c r="C7" s="24"/>
      <c r="D7" s="12"/>
      <c r="E7" s="12"/>
      <c r="F7" s="12"/>
      <c r="G7" s="12"/>
      <c r="H7" s="12"/>
      <c r="I7" s="12"/>
      <c r="J7" s="12"/>
      <c r="K7" s="15"/>
    </row>
    <row r="8" spans="1:11" ht="12.75">
      <c r="A8" s="29" t="s">
        <v>23</v>
      </c>
      <c r="B8" s="26">
        <v>211</v>
      </c>
      <c r="C8" s="24">
        <f>SUM(D8+E8+F8+G8+H8+I8+J8+K8)</f>
        <v>9291248.09</v>
      </c>
      <c r="D8" s="13">
        <f>SUM(D9+D10+D11+D12+D13)</f>
        <v>8291809.33</v>
      </c>
      <c r="E8" s="13">
        <f>E9+E10+E11+E12+E13</f>
        <v>345270.76</v>
      </c>
      <c r="F8" s="13"/>
      <c r="G8" s="13">
        <f>SUM(G9+G10+G11+G12+G13)</f>
        <v>654168</v>
      </c>
      <c r="H8" s="13"/>
      <c r="I8" s="13"/>
      <c r="J8" s="13"/>
      <c r="K8" s="15"/>
    </row>
    <row r="9" spans="1:11" ht="51">
      <c r="A9" s="29" t="s">
        <v>102</v>
      </c>
      <c r="B9" s="26" t="s">
        <v>103</v>
      </c>
      <c r="C9" s="24">
        <f>SUM(D9+E9+F9+G9+H9+I9+J9+K9)</f>
        <v>727241.04</v>
      </c>
      <c r="D9" s="13">
        <v>727241.04</v>
      </c>
      <c r="E9" s="13"/>
      <c r="F9" s="13"/>
      <c r="G9" s="13"/>
      <c r="H9" s="13"/>
      <c r="I9" s="13"/>
      <c r="J9" s="13"/>
      <c r="K9" s="15"/>
    </row>
    <row r="10" spans="1:11" ht="25.5">
      <c r="A10" s="29" t="s">
        <v>104</v>
      </c>
      <c r="B10" s="26" t="s">
        <v>105</v>
      </c>
      <c r="C10" s="24">
        <f aca="true" t="shared" si="1" ref="C10:C53">SUM(D10+E10+F10+G10+H10+I10+J10+K10)</f>
        <v>2921477.7800000003</v>
      </c>
      <c r="D10" s="13">
        <v>2865980.22</v>
      </c>
      <c r="E10" s="13">
        <v>44797.56</v>
      </c>
      <c r="F10" s="13"/>
      <c r="G10" s="13">
        <v>10700</v>
      </c>
      <c r="H10" s="13"/>
      <c r="I10" s="13"/>
      <c r="J10" s="13"/>
      <c r="K10" s="15"/>
    </row>
    <row r="11" spans="1:11" ht="25.5">
      <c r="A11" s="29" t="s">
        <v>106</v>
      </c>
      <c r="B11" s="26" t="s">
        <v>107</v>
      </c>
      <c r="C11" s="24">
        <f t="shared" si="1"/>
        <v>989393.72</v>
      </c>
      <c r="D11" s="13">
        <v>669018.54</v>
      </c>
      <c r="E11" s="13">
        <v>73624.49</v>
      </c>
      <c r="F11" s="13"/>
      <c r="G11" s="13">
        <v>246750.69</v>
      </c>
      <c r="H11" s="13"/>
      <c r="I11" s="13"/>
      <c r="J11" s="13"/>
      <c r="K11" s="15"/>
    </row>
    <row r="12" spans="1:11" ht="25.5">
      <c r="A12" s="29" t="s">
        <v>108</v>
      </c>
      <c r="B12" s="26" t="s">
        <v>109</v>
      </c>
      <c r="C12" s="24">
        <f t="shared" si="1"/>
        <v>1383285.23</v>
      </c>
      <c r="D12" s="13">
        <v>1122103.63</v>
      </c>
      <c r="E12" s="13">
        <v>76512.6</v>
      </c>
      <c r="F12" s="13"/>
      <c r="G12" s="13">
        <v>184669</v>
      </c>
      <c r="H12" s="13"/>
      <c r="I12" s="13"/>
      <c r="J12" s="13"/>
      <c r="K12" s="15"/>
    </row>
    <row r="13" spans="1:11" ht="25.5">
      <c r="A13" s="29" t="s">
        <v>110</v>
      </c>
      <c r="B13" s="26" t="s">
        <v>111</v>
      </c>
      <c r="C13" s="24">
        <f t="shared" si="1"/>
        <v>3269850.32</v>
      </c>
      <c r="D13" s="13">
        <v>2907465.9</v>
      </c>
      <c r="E13" s="13">
        <v>150336.11</v>
      </c>
      <c r="F13" s="13"/>
      <c r="G13" s="13">
        <v>212048.31</v>
      </c>
      <c r="H13" s="13"/>
      <c r="I13" s="13"/>
      <c r="J13" s="13"/>
      <c r="K13" s="15"/>
    </row>
    <row r="14" spans="1:11" ht="12.75">
      <c r="A14" s="29" t="s">
        <v>24</v>
      </c>
      <c r="B14" s="26">
        <v>212</v>
      </c>
      <c r="C14" s="24">
        <f t="shared" si="1"/>
        <v>9150</v>
      </c>
      <c r="D14" s="13">
        <v>2000</v>
      </c>
      <c r="E14" s="13"/>
      <c r="F14" s="13"/>
      <c r="G14" s="13">
        <v>7150</v>
      </c>
      <c r="H14" s="13"/>
      <c r="I14" s="13"/>
      <c r="J14" s="13"/>
      <c r="K14" s="15"/>
    </row>
    <row r="15" spans="1:11" ht="25.5">
      <c r="A15" s="29" t="s">
        <v>25</v>
      </c>
      <c r="B15" s="26">
        <v>213</v>
      </c>
      <c r="C15" s="24">
        <f t="shared" si="1"/>
        <v>2812071.11</v>
      </c>
      <c r="D15" s="13">
        <f>SUM(D16+D17+D18+D19+D20)</f>
        <v>2487567.27</v>
      </c>
      <c r="E15" s="13">
        <f>SUM(E16+E17+E18+E19+E20)</f>
        <v>104271.84</v>
      </c>
      <c r="F15" s="13"/>
      <c r="G15" s="13">
        <f>SUM(G16+G17+G18+G19+G20)</f>
        <v>220232</v>
      </c>
      <c r="H15" s="13"/>
      <c r="I15" s="13"/>
      <c r="J15" s="13"/>
      <c r="K15" s="15"/>
    </row>
    <row r="16" spans="1:11" ht="63.75">
      <c r="A16" s="29" t="s">
        <v>112</v>
      </c>
      <c r="B16" s="26" t="s">
        <v>113</v>
      </c>
      <c r="C16" s="24">
        <f t="shared" si="1"/>
        <v>218172.31</v>
      </c>
      <c r="D16" s="13">
        <v>218172.31</v>
      </c>
      <c r="E16" s="13"/>
      <c r="F16" s="13"/>
      <c r="G16" s="13"/>
      <c r="H16" s="13"/>
      <c r="I16" s="13"/>
      <c r="J16" s="13"/>
      <c r="K16" s="15"/>
    </row>
    <row r="17" spans="1:11" ht="38.25">
      <c r="A17" s="29" t="s">
        <v>114</v>
      </c>
      <c r="B17" s="26" t="s">
        <v>115</v>
      </c>
      <c r="C17" s="24">
        <f t="shared" si="1"/>
        <v>876522.94</v>
      </c>
      <c r="D17" s="13">
        <v>859794.07</v>
      </c>
      <c r="E17" s="13">
        <v>13528.87</v>
      </c>
      <c r="F17" s="13"/>
      <c r="G17" s="13">
        <v>3200</v>
      </c>
      <c r="H17" s="13"/>
      <c r="I17" s="13"/>
      <c r="J17" s="13"/>
      <c r="K17" s="15"/>
    </row>
    <row r="18" spans="1:11" ht="38.25">
      <c r="A18" s="29" t="s">
        <v>116</v>
      </c>
      <c r="B18" s="26" t="s">
        <v>117</v>
      </c>
      <c r="C18" s="24">
        <f t="shared" si="1"/>
        <v>298638.66000000003</v>
      </c>
      <c r="D18" s="13">
        <v>200730.03</v>
      </c>
      <c r="E18" s="13">
        <v>22234.63</v>
      </c>
      <c r="F18" s="13"/>
      <c r="G18" s="13">
        <v>75674</v>
      </c>
      <c r="H18" s="13"/>
      <c r="I18" s="13"/>
      <c r="J18" s="13"/>
      <c r="K18" s="15"/>
    </row>
    <row r="19" spans="1:11" ht="38.25">
      <c r="A19" s="29" t="s">
        <v>118</v>
      </c>
      <c r="B19" s="26" t="s">
        <v>119</v>
      </c>
      <c r="C19" s="24">
        <f t="shared" si="1"/>
        <v>417068.9</v>
      </c>
      <c r="D19" s="13">
        <v>336631.09</v>
      </c>
      <c r="E19" s="13">
        <v>23106.81</v>
      </c>
      <c r="F19" s="13"/>
      <c r="G19" s="13">
        <v>57331</v>
      </c>
      <c r="H19" s="13"/>
      <c r="I19" s="13"/>
      <c r="J19" s="13"/>
      <c r="K19" s="15"/>
    </row>
    <row r="20" spans="1:11" ht="38.25">
      <c r="A20" s="29" t="s">
        <v>120</v>
      </c>
      <c r="B20" s="26" t="s">
        <v>121</v>
      </c>
      <c r="C20" s="24">
        <f t="shared" si="1"/>
        <v>1001668.3</v>
      </c>
      <c r="D20" s="13">
        <v>872239.77</v>
      </c>
      <c r="E20" s="13">
        <v>45401.53</v>
      </c>
      <c r="F20" s="13"/>
      <c r="G20" s="13">
        <v>84027</v>
      </c>
      <c r="H20" s="13"/>
      <c r="I20" s="13"/>
      <c r="J20" s="13"/>
      <c r="K20" s="15"/>
    </row>
    <row r="21" spans="1:11" ht="12.75">
      <c r="A21" s="29" t="s">
        <v>26</v>
      </c>
      <c r="B21" s="26">
        <v>220</v>
      </c>
      <c r="C21" s="24">
        <f t="shared" si="1"/>
        <v>3538796.81</v>
      </c>
      <c r="D21" s="12">
        <f>SUM(D23+D24+D25+D26+D27+D28)</f>
        <v>981724.8099999999</v>
      </c>
      <c r="E21" s="12">
        <f aca="true" t="shared" si="2" ref="E21:K21">SUM(E23:E29)</f>
        <v>2161676.94</v>
      </c>
      <c r="F21" s="12">
        <f t="shared" si="2"/>
        <v>0</v>
      </c>
      <c r="G21" s="12">
        <f>SUM(G23+G24+G25+G26+G27+G28)</f>
        <v>395395.06000000006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5">
        <f t="shared" si="2"/>
        <v>0</v>
      </c>
    </row>
    <row r="22" spans="1:11" ht="12.75">
      <c r="A22" s="29" t="s">
        <v>1</v>
      </c>
      <c r="B22" s="26"/>
      <c r="C22" s="24">
        <f t="shared" si="1"/>
        <v>0</v>
      </c>
      <c r="D22" s="12"/>
      <c r="E22" s="12"/>
      <c r="F22" s="12"/>
      <c r="G22" s="12"/>
      <c r="H22" s="12"/>
      <c r="I22" s="12"/>
      <c r="J22" s="12"/>
      <c r="K22" s="15"/>
    </row>
    <row r="23" spans="1:11" ht="12.75">
      <c r="A23" s="29" t="s">
        <v>27</v>
      </c>
      <c r="B23" s="26">
        <v>221</v>
      </c>
      <c r="C23" s="24">
        <f t="shared" si="1"/>
        <v>39926.83</v>
      </c>
      <c r="D23" s="13">
        <v>39926.83</v>
      </c>
      <c r="E23" s="13"/>
      <c r="F23" s="13"/>
      <c r="G23" s="13">
        <v>0</v>
      </c>
      <c r="H23" s="13"/>
      <c r="I23" s="13"/>
      <c r="J23" s="13"/>
      <c r="K23" s="15"/>
    </row>
    <row r="24" spans="1:11" ht="12.75">
      <c r="A24" s="29" t="s">
        <v>28</v>
      </c>
      <c r="B24" s="26">
        <v>222</v>
      </c>
      <c r="C24" s="24">
        <f t="shared" si="1"/>
        <v>957.4</v>
      </c>
      <c r="D24" s="13"/>
      <c r="E24" s="13">
        <v>957.4</v>
      </c>
      <c r="F24" s="13"/>
      <c r="G24" s="13"/>
      <c r="H24" s="13"/>
      <c r="I24" s="13"/>
      <c r="J24" s="13"/>
      <c r="K24" s="15"/>
    </row>
    <row r="25" spans="1:11" ht="12.75">
      <c r="A25" s="29" t="s">
        <v>29</v>
      </c>
      <c r="B25" s="26">
        <v>223</v>
      </c>
      <c r="C25" s="24">
        <f t="shared" si="1"/>
        <v>1365000</v>
      </c>
      <c r="D25" s="13"/>
      <c r="E25" s="13">
        <v>1365000</v>
      </c>
      <c r="F25" s="13"/>
      <c r="G25" s="13"/>
      <c r="H25" s="13"/>
      <c r="I25" s="13"/>
      <c r="J25" s="13"/>
      <c r="K25" s="15"/>
    </row>
    <row r="26" spans="1:11" ht="25.5">
      <c r="A26" s="29" t="s">
        <v>30</v>
      </c>
      <c r="B26" s="26">
        <v>224</v>
      </c>
      <c r="C26" s="24">
        <f t="shared" si="1"/>
        <v>0</v>
      </c>
      <c r="D26" s="13"/>
      <c r="E26" s="13"/>
      <c r="F26" s="13"/>
      <c r="G26" s="13"/>
      <c r="H26" s="13"/>
      <c r="I26" s="13"/>
      <c r="J26" s="13"/>
      <c r="K26" s="15"/>
    </row>
    <row r="27" spans="1:11" ht="25.5">
      <c r="A27" s="29" t="s">
        <v>31</v>
      </c>
      <c r="B27" s="26">
        <v>225</v>
      </c>
      <c r="C27" s="24">
        <f t="shared" si="1"/>
        <v>1276901.04</v>
      </c>
      <c r="D27" s="13">
        <v>910419.64</v>
      </c>
      <c r="E27" s="13">
        <v>75208</v>
      </c>
      <c r="F27" s="13"/>
      <c r="G27" s="13">
        <v>291273.4</v>
      </c>
      <c r="H27" s="13">
        <v>0</v>
      </c>
      <c r="I27" s="13"/>
      <c r="J27" s="13"/>
      <c r="K27" s="15"/>
    </row>
    <row r="28" spans="1:11" ht="12.75">
      <c r="A28" s="29" t="s">
        <v>32</v>
      </c>
      <c r="B28" s="26">
        <v>226</v>
      </c>
      <c r="C28" s="24">
        <f t="shared" si="1"/>
        <v>856011.54</v>
      </c>
      <c r="D28" s="13">
        <v>31378.34</v>
      </c>
      <c r="E28" s="13">
        <v>720511.54</v>
      </c>
      <c r="F28" s="13"/>
      <c r="G28" s="13">
        <v>104121.66</v>
      </c>
      <c r="H28" s="13">
        <v>0</v>
      </c>
      <c r="I28" s="13"/>
      <c r="J28" s="13"/>
      <c r="K28" s="15"/>
    </row>
    <row r="29" spans="1:11" ht="12.75">
      <c r="A29" s="29" t="s">
        <v>97</v>
      </c>
      <c r="B29" s="26" t="s">
        <v>96</v>
      </c>
      <c r="C29" s="24">
        <f t="shared" si="1"/>
        <v>0</v>
      </c>
      <c r="D29" s="13"/>
      <c r="E29" s="13"/>
      <c r="F29" s="13"/>
      <c r="G29" s="13"/>
      <c r="H29" s="13"/>
      <c r="I29" s="13"/>
      <c r="J29" s="13"/>
      <c r="K29" s="15"/>
    </row>
    <row r="30" spans="1:11" ht="12.75">
      <c r="A30" s="29" t="s">
        <v>33</v>
      </c>
      <c r="B30" s="26">
        <v>290</v>
      </c>
      <c r="C30" s="24">
        <f t="shared" si="1"/>
        <v>4335862.739999999</v>
      </c>
      <c r="D30" s="24">
        <v>17626.77</v>
      </c>
      <c r="E30" s="24">
        <v>4318112.97</v>
      </c>
      <c r="F30" s="24">
        <f>SUM(F32,F40:F41)</f>
        <v>0</v>
      </c>
      <c r="G30" s="24">
        <v>123</v>
      </c>
      <c r="H30" s="24">
        <f>SUM(H32,H40:H41)</f>
        <v>0</v>
      </c>
      <c r="I30" s="24">
        <f>SUM(I32,I40:I41)</f>
        <v>0</v>
      </c>
      <c r="J30" s="24">
        <f>SUM(J32,J40:J41)</f>
        <v>0</v>
      </c>
      <c r="K30" s="24">
        <f>SUM(K32,K40:K41)</f>
        <v>0</v>
      </c>
    </row>
    <row r="31" spans="1:11" ht="12.75">
      <c r="A31" s="29" t="s">
        <v>1</v>
      </c>
      <c r="B31" s="26"/>
      <c r="C31" s="24">
        <f t="shared" si="1"/>
        <v>0</v>
      </c>
      <c r="D31" s="12"/>
      <c r="E31" s="12"/>
      <c r="F31" s="12"/>
      <c r="G31" s="12"/>
      <c r="H31" s="12"/>
      <c r="I31" s="12"/>
      <c r="J31" s="12"/>
      <c r="K31" s="15"/>
    </row>
    <row r="32" spans="1:11" ht="12.75">
      <c r="A32" s="29" t="s">
        <v>34</v>
      </c>
      <c r="B32" s="26"/>
      <c r="C32" s="24">
        <f t="shared" si="1"/>
        <v>4318235.97</v>
      </c>
      <c r="D32" s="24"/>
      <c r="E32" s="24">
        <v>4318112.97</v>
      </c>
      <c r="F32" s="24">
        <f aca="true" t="shared" si="3" ref="F32:K32">SUM(F34:F39)</f>
        <v>0</v>
      </c>
      <c r="G32" s="24">
        <v>123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</row>
    <row r="33" spans="1:11" ht="12.75">
      <c r="A33" s="29" t="s">
        <v>2</v>
      </c>
      <c r="B33" s="26"/>
      <c r="C33" s="24">
        <f t="shared" si="1"/>
        <v>0</v>
      </c>
      <c r="D33" s="12"/>
      <c r="E33" s="12"/>
      <c r="F33" s="12"/>
      <c r="G33" s="12"/>
      <c r="H33" s="12"/>
      <c r="I33" s="12"/>
      <c r="J33" s="12"/>
      <c r="K33" s="15"/>
    </row>
    <row r="34" spans="1:11" ht="12.75">
      <c r="A34" s="29" t="s">
        <v>35</v>
      </c>
      <c r="B34" s="26">
        <v>2901</v>
      </c>
      <c r="C34" s="24">
        <f t="shared" si="1"/>
        <v>4312480.97</v>
      </c>
      <c r="D34" s="13"/>
      <c r="E34" s="13">
        <v>4312480.97</v>
      </c>
      <c r="F34" s="13"/>
      <c r="G34" s="13"/>
      <c r="H34" s="13"/>
      <c r="I34" s="13"/>
      <c r="J34" s="13"/>
      <c r="K34" s="15"/>
    </row>
    <row r="35" spans="1:11" ht="12.75">
      <c r="A35" s="29" t="s">
        <v>36</v>
      </c>
      <c r="B35" s="26">
        <v>2902</v>
      </c>
      <c r="C35" s="24">
        <f t="shared" si="1"/>
        <v>0</v>
      </c>
      <c r="D35" s="13"/>
      <c r="E35" s="13">
        <v>0</v>
      </c>
      <c r="F35" s="13"/>
      <c r="G35" s="13"/>
      <c r="H35" s="13"/>
      <c r="I35" s="13"/>
      <c r="J35" s="13"/>
      <c r="K35" s="15"/>
    </row>
    <row r="36" spans="1:11" ht="12.75">
      <c r="A36" s="29" t="s">
        <v>101</v>
      </c>
      <c r="B36" s="26">
        <v>2903</v>
      </c>
      <c r="C36" s="24">
        <f t="shared" si="1"/>
        <v>5755</v>
      </c>
      <c r="D36" s="13"/>
      <c r="E36" s="13">
        <v>5632</v>
      </c>
      <c r="F36" s="13"/>
      <c r="G36" s="13">
        <v>123</v>
      </c>
      <c r="H36" s="13"/>
      <c r="I36" s="13"/>
      <c r="J36" s="13"/>
      <c r="K36" s="15"/>
    </row>
    <row r="37" spans="1:11" ht="25.5">
      <c r="A37" s="30" t="s">
        <v>88</v>
      </c>
      <c r="B37" s="26"/>
      <c r="C37" s="24">
        <f t="shared" si="1"/>
        <v>0</v>
      </c>
      <c r="D37" s="13"/>
      <c r="E37" s="13"/>
      <c r="F37" s="13"/>
      <c r="G37" s="13"/>
      <c r="H37" s="13"/>
      <c r="I37" s="13"/>
      <c r="J37" s="13"/>
      <c r="K37" s="15"/>
    </row>
    <row r="38" spans="1:11" ht="12.75">
      <c r="A38" s="30" t="s">
        <v>99</v>
      </c>
      <c r="B38" s="26"/>
      <c r="C38" s="24">
        <f t="shared" si="1"/>
        <v>0</v>
      </c>
      <c r="D38" s="13"/>
      <c r="E38" s="13"/>
      <c r="F38" s="13"/>
      <c r="G38" s="13"/>
      <c r="H38" s="13"/>
      <c r="I38" s="13"/>
      <c r="J38" s="13"/>
      <c r="K38" s="15"/>
    </row>
    <row r="39" spans="1:11" ht="12.75">
      <c r="A39" s="30" t="s">
        <v>100</v>
      </c>
      <c r="B39" s="26"/>
      <c r="C39" s="24">
        <f t="shared" si="1"/>
        <v>0</v>
      </c>
      <c r="D39" s="13"/>
      <c r="E39" s="13"/>
      <c r="F39" s="13"/>
      <c r="G39" s="13"/>
      <c r="H39" s="13"/>
      <c r="I39" s="13"/>
      <c r="J39" s="13"/>
      <c r="K39" s="15"/>
    </row>
    <row r="40" spans="1:11" ht="12.75">
      <c r="A40" s="30" t="s">
        <v>89</v>
      </c>
      <c r="B40" s="26"/>
      <c r="C40" s="24">
        <f t="shared" si="1"/>
        <v>0</v>
      </c>
      <c r="D40" s="13"/>
      <c r="E40" s="13"/>
      <c r="F40" s="13"/>
      <c r="G40" s="13"/>
      <c r="H40" s="13"/>
      <c r="I40" s="13"/>
      <c r="J40" s="13"/>
      <c r="K40" s="15"/>
    </row>
    <row r="41" spans="1:11" ht="12.75">
      <c r="A41" s="30" t="s">
        <v>37</v>
      </c>
      <c r="B41" s="26"/>
      <c r="C41" s="24">
        <f t="shared" si="1"/>
        <v>0</v>
      </c>
      <c r="D41" s="13"/>
      <c r="E41" s="13"/>
      <c r="F41" s="13"/>
      <c r="G41" s="13"/>
      <c r="H41" s="13"/>
      <c r="I41" s="13"/>
      <c r="J41" s="13"/>
      <c r="K41" s="15"/>
    </row>
    <row r="42" spans="1:11" ht="25.5">
      <c r="A42" s="29" t="s">
        <v>38</v>
      </c>
      <c r="B42" s="26">
        <v>300</v>
      </c>
      <c r="C42" s="24">
        <f t="shared" si="1"/>
        <v>16077143.879999999</v>
      </c>
      <c r="D42" s="12">
        <f>SUM(D44+D45+D46+D47)</f>
        <v>1679831.48</v>
      </c>
      <c r="E42" s="12">
        <f aca="true" t="shared" si="4" ref="E42:K42">SUM(E44:E47)</f>
        <v>12914380.459999999</v>
      </c>
      <c r="F42" s="12">
        <f t="shared" si="4"/>
        <v>0</v>
      </c>
      <c r="G42" s="12">
        <v>1482931.94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5">
        <f t="shared" si="4"/>
        <v>0</v>
      </c>
    </row>
    <row r="43" spans="1:11" ht="12.75">
      <c r="A43" s="29" t="s">
        <v>1</v>
      </c>
      <c r="B43" s="26"/>
      <c r="C43" s="24">
        <f t="shared" si="1"/>
        <v>0</v>
      </c>
      <c r="D43" s="12"/>
      <c r="E43" s="12"/>
      <c r="F43" s="12"/>
      <c r="G43" s="12"/>
      <c r="H43" s="12"/>
      <c r="I43" s="12"/>
      <c r="J43" s="12"/>
      <c r="K43" s="15"/>
    </row>
    <row r="44" spans="1:11" ht="25.5">
      <c r="A44" s="29" t="s">
        <v>39</v>
      </c>
      <c r="B44" s="26">
        <v>310</v>
      </c>
      <c r="C44" s="24">
        <f t="shared" si="1"/>
        <v>9871120.54</v>
      </c>
      <c r="D44" s="13">
        <v>168266.89</v>
      </c>
      <c r="E44" s="13">
        <v>9605261.12</v>
      </c>
      <c r="F44" s="13"/>
      <c r="G44" s="13">
        <v>97592.53</v>
      </c>
      <c r="H44" s="13">
        <v>0</v>
      </c>
      <c r="I44" s="13"/>
      <c r="J44" s="13"/>
      <c r="K44" s="15"/>
    </row>
    <row r="45" spans="1:11" ht="25.5">
      <c r="A45" s="29" t="s">
        <v>40</v>
      </c>
      <c r="B45" s="26">
        <v>320</v>
      </c>
      <c r="C45" s="24">
        <f t="shared" si="1"/>
        <v>0</v>
      </c>
      <c r="D45" s="13"/>
      <c r="E45" s="13"/>
      <c r="F45" s="13"/>
      <c r="G45" s="13"/>
      <c r="H45" s="13"/>
      <c r="I45" s="13"/>
      <c r="J45" s="13"/>
      <c r="K45" s="15"/>
    </row>
    <row r="46" spans="1:11" ht="25.5">
      <c r="A46" s="29" t="s">
        <v>41</v>
      </c>
      <c r="B46" s="26">
        <v>330</v>
      </c>
      <c r="C46" s="24">
        <f t="shared" si="1"/>
        <v>0</v>
      </c>
      <c r="D46" s="13"/>
      <c r="E46" s="13"/>
      <c r="F46" s="13"/>
      <c r="G46" s="13"/>
      <c r="H46" s="13"/>
      <c r="I46" s="13"/>
      <c r="J46" s="13"/>
      <c r="K46" s="15"/>
    </row>
    <row r="47" spans="1:11" ht="25.5">
      <c r="A47" s="29" t="s">
        <v>42</v>
      </c>
      <c r="B47" s="26">
        <v>340</v>
      </c>
      <c r="C47" s="24">
        <f t="shared" si="1"/>
        <v>6206023.34</v>
      </c>
      <c r="D47" s="12">
        <f>SUM(D48+D49+D50+D51+D52+D53)</f>
        <v>1511564.5899999999</v>
      </c>
      <c r="E47" s="12">
        <f>SUM(E48:E53)</f>
        <v>3309119.34</v>
      </c>
      <c r="F47" s="12">
        <f aca="true" t="shared" si="5" ref="F47:K47">SUM(F48:F52)</f>
        <v>0</v>
      </c>
      <c r="G47" s="12">
        <f>SUM(G48+G49+G50+G52+G53)</f>
        <v>1385339.4100000001</v>
      </c>
      <c r="H47" s="12">
        <f t="shared" si="5"/>
        <v>0</v>
      </c>
      <c r="I47" s="12">
        <f t="shared" si="5"/>
        <v>0</v>
      </c>
      <c r="J47" s="12">
        <f t="shared" si="5"/>
        <v>0</v>
      </c>
      <c r="K47" s="15">
        <f t="shared" si="5"/>
        <v>0</v>
      </c>
    </row>
    <row r="48" spans="1:11" ht="38.25">
      <c r="A48" s="29" t="s">
        <v>43</v>
      </c>
      <c r="B48" s="26" t="s">
        <v>44</v>
      </c>
      <c r="C48" s="24">
        <f t="shared" si="1"/>
        <v>227933.5</v>
      </c>
      <c r="D48" s="13">
        <v>129438</v>
      </c>
      <c r="E48" s="13">
        <v>80095</v>
      </c>
      <c r="F48" s="13"/>
      <c r="G48" s="13">
        <v>18400.5</v>
      </c>
      <c r="H48" s="13">
        <v>0</v>
      </c>
      <c r="I48" s="13"/>
      <c r="J48" s="13"/>
      <c r="K48" s="15"/>
    </row>
    <row r="49" spans="1:11" ht="12.75">
      <c r="A49" s="29" t="s">
        <v>45</v>
      </c>
      <c r="B49" s="26" t="s">
        <v>46</v>
      </c>
      <c r="C49" s="24">
        <f t="shared" si="1"/>
        <v>2135251.8</v>
      </c>
      <c r="D49" s="13">
        <v>980000</v>
      </c>
      <c r="E49" s="13">
        <v>148941.8</v>
      </c>
      <c r="F49" s="13"/>
      <c r="G49" s="13">
        <v>1006310</v>
      </c>
      <c r="H49" s="13">
        <v>0</v>
      </c>
      <c r="I49" s="13"/>
      <c r="J49" s="13"/>
      <c r="K49" s="15"/>
    </row>
    <row r="50" spans="1:11" ht="25.5">
      <c r="A50" s="29" t="s">
        <v>47</v>
      </c>
      <c r="B50" s="26" t="s">
        <v>48</v>
      </c>
      <c r="C50" s="24">
        <f t="shared" si="1"/>
        <v>316516.39</v>
      </c>
      <c r="D50" s="13">
        <v>86653.69</v>
      </c>
      <c r="E50" s="13">
        <v>76516.39</v>
      </c>
      <c r="F50" s="13"/>
      <c r="G50" s="13">
        <v>153346.31</v>
      </c>
      <c r="H50" s="13"/>
      <c r="I50" s="13"/>
      <c r="J50" s="13"/>
      <c r="K50" s="15"/>
    </row>
    <row r="51" spans="1:11" ht="25.5">
      <c r="A51" s="29" t="s">
        <v>49</v>
      </c>
      <c r="B51" s="26" t="s">
        <v>50</v>
      </c>
      <c r="C51" s="24">
        <f t="shared" si="1"/>
        <v>0</v>
      </c>
      <c r="D51" s="13"/>
      <c r="E51" s="13"/>
      <c r="F51" s="13"/>
      <c r="G51" s="13"/>
      <c r="H51" s="13"/>
      <c r="I51" s="13"/>
      <c r="J51" s="13"/>
      <c r="K51" s="15"/>
    </row>
    <row r="52" spans="1:11" ht="26.25" thickBot="1">
      <c r="A52" s="31" t="s">
        <v>51</v>
      </c>
      <c r="B52" s="27" t="s">
        <v>52</v>
      </c>
      <c r="C52" s="24">
        <f t="shared" si="1"/>
        <v>3286501.65</v>
      </c>
      <c r="D52" s="17">
        <v>115302.9</v>
      </c>
      <c r="E52" s="17">
        <v>2963916.15</v>
      </c>
      <c r="F52" s="17"/>
      <c r="G52" s="17">
        <v>207282.6</v>
      </c>
      <c r="H52" s="17">
        <v>0</v>
      </c>
      <c r="I52" s="17"/>
      <c r="J52" s="17"/>
      <c r="K52" s="41"/>
    </row>
    <row r="53" spans="1:11" ht="13.5" thickBot="1">
      <c r="A53" s="55" t="s">
        <v>94</v>
      </c>
      <c r="B53" s="27" t="s">
        <v>95</v>
      </c>
      <c r="C53" s="24">
        <f t="shared" si="1"/>
        <v>239820</v>
      </c>
      <c r="D53" s="17">
        <v>200170</v>
      </c>
      <c r="E53" s="17">
        <v>39650</v>
      </c>
      <c r="F53" s="17"/>
      <c r="G53" s="17"/>
      <c r="H53" s="17"/>
      <c r="I53" s="17"/>
      <c r="J53" s="17"/>
      <c r="K53" s="41"/>
    </row>
    <row r="54" spans="1:11" ht="26.25" thickBot="1">
      <c r="A54" s="57" t="s">
        <v>123</v>
      </c>
      <c r="B54" s="56" t="s">
        <v>122</v>
      </c>
      <c r="C54" s="24">
        <v>728276.08</v>
      </c>
      <c r="D54" s="17"/>
      <c r="E54" s="17"/>
      <c r="F54" s="17"/>
      <c r="G54" s="17"/>
      <c r="H54" s="17"/>
      <c r="I54" s="17"/>
      <c r="J54" s="17"/>
      <c r="K54" s="41">
        <v>728276.08</v>
      </c>
    </row>
  </sheetData>
  <sheetProtection/>
  <mergeCells count="4">
    <mergeCell ref="A1:K1"/>
    <mergeCell ref="A2:A3"/>
    <mergeCell ref="B2:B3"/>
    <mergeCell ref="C2:K2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view="pageBreakPreview" zoomScaleSheetLayoutView="100" zoomScalePageLayoutView="0" workbookViewId="0" topLeftCell="A33">
      <selection activeCell="C81" sqref="C81"/>
    </sheetView>
  </sheetViews>
  <sheetFormatPr defaultColWidth="9.00390625" defaultRowHeight="12.75"/>
  <cols>
    <col min="1" max="1" width="39.625" style="32" customWidth="1"/>
    <col min="2" max="2" width="18.375" style="0" customWidth="1"/>
    <col min="3" max="3" width="18.875" style="0" customWidth="1"/>
    <col min="4" max="4" width="20.125" style="0" customWidth="1"/>
  </cols>
  <sheetData>
    <row r="1" spans="1:4" ht="13.5" thickBot="1">
      <c r="A1" s="89" t="s">
        <v>15</v>
      </c>
      <c r="B1" s="90"/>
      <c r="C1" s="90"/>
      <c r="D1" s="91"/>
    </row>
    <row r="2" spans="1:4" ht="13.5" thickBot="1">
      <c r="A2" s="92" t="s">
        <v>0</v>
      </c>
      <c r="B2" s="92" t="s">
        <v>3</v>
      </c>
      <c r="C2" s="94" t="s">
        <v>4</v>
      </c>
      <c r="D2" s="95"/>
    </row>
    <row r="3" spans="1:4" ht="60.75" thickBot="1">
      <c r="A3" s="93"/>
      <c r="B3" s="93"/>
      <c r="C3" s="20" t="s">
        <v>5</v>
      </c>
      <c r="D3" s="2" t="s">
        <v>6</v>
      </c>
    </row>
    <row r="4" spans="1:4" ht="13.5" thickBot="1">
      <c r="A4" s="19" t="s">
        <v>7</v>
      </c>
      <c r="B4" s="7">
        <f>B6+B46</f>
        <v>36792548.70999999</v>
      </c>
      <c r="C4" s="7">
        <f>C6+C46</f>
        <v>36792548.70999999</v>
      </c>
      <c r="D4" s="7">
        <f>SUM(D6,D46)</f>
        <v>0</v>
      </c>
    </row>
    <row r="5" spans="1:4" ht="13.5" thickBot="1">
      <c r="A5" s="3" t="s">
        <v>2</v>
      </c>
      <c r="B5" s="8"/>
      <c r="C5" s="8"/>
      <c r="D5" s="9"/>
    </row>
    <row r="6" spans="1:4" ht="26.25" thickBot="1">
      <c r="A6" s="19" t="s">
        <v>8</v>
      </c>
      <c r="B6" s="7">
        <f>SUM(B8,B9,B21,B33:B45)</f>
        <v>0</v>
      </c>
      <c r="C6" s="7">
        <f>SUM(C8,C9,C21,C33:C45)</f>
        <v>0</v>
      </c>
      <c r="D6" s="7">
        <f>SUM(D8,D9,D21,D33:D45)</f>
        <v>0</v>
      </c>
    </row>
    <row r="7" spans="1:4" ht="12.75">
      <c r="A7" s="4" t="s">
        <v>2</v>
      </c>
      <c r="B7" s="10"/>
      <c r="C7" s="10"/>
      <c r="D7" s="11"/>
    </row>
    <row r="8" spans="1:4" ht="25.5">
      <c r="A8" s="5" t="s">
        <v>53</v>
      </c>
      <c r="B8" s="12">
        <v>0</v>
      </c>
      <c r="C8" s="13">
        <v>0</v>
      </c>
      <c r="D8" s="14"/>
    </row>
    <row r="9" spans="1:4" ht="89.25">
      <c r="A9" s="5" t="s">
        <v>54</v>
      </c>
      <c r="B9" s="50">
        <v>0</v>
      </c>
      <c r="C9" s="12">
        <v>0</v>
      </c>
      <c r="D9" s="15">
        <f>SUM(D11:D20)</f>
        <v>0</v>
      </c>
    </row>
    <row r="10" spans="1:4" ht="12.75">
      <c r="A10" s="5" t="s">
        <v>2</v>
      </c>
      <c r="B10" s="12"/>
      <c r="C10" s="12"/>
      <c r="D10" s="15"/>
    </row>
    <row r="11" spans="1:4" ht="38.25">
      <c r="A11" s="1" t="s">
        <v>93</v>
      </c>
      <c r="B11" s="12">
        <v>0</v>
      </c>
      <c r="C11" s="13">
        <v>0</v>
      </c>
      <c r="D11" s="14"/>
    </row>
    <row r="12" spans="1:4" ht="12.75" hidden="1">
      <c r="A12" s="1" t="s">
        <v>56</v>
      </c>
      <c r="B12" s="12">
        <f aca="true" t="shared" si="0" ref="B12:B20">SUM(C12:D12)</f>
        <v>0</v>
      </c>
      <c r="C12" s="13"/>
      <c r="D12" s="14"/>
    </row>
    <row r="13" spans="1:4" ht="12.75" hidden="1">
      <c r="A13" s="1" t="s">
        <v>56</v>
      </c>
      <c r="B13" s="12">
        <f t="shared" si="0"/>
        <v>0</v>
      </c>
      <c r="C13" s="13"/>
      <c r="D13" s="14"/>
    </row>
    <row r="14" spans="1:4" ht="12.75" hidden="1">
      <c r="A14" s="1" t="s">
        <v>56</v>
      </c>
      <c r="B14" s="12">
        <f t="shared" si="0"/>
        <v>0</v>
      </c>
      <c r="C14" s="13"/>
      <c r="D14" s="14"/>
    </row>
    <row r="15" spans="1:4" ht="12.75" hidden="1">
      <c r="A15" s="1" t="s">
        <v>56</v>
      </c>
      <c r="B15" s="12">
        <f t="shared" si="0"/>
        <v>0</v>
      </c>
      <c r="C15" s="13"/>
      <c r="D15" s="14"/>
    </row>
    <row r="16" spans="1:4" ht="12.75" hidden="1">
      <c r="A16" s="1" t="s">
        <v>56</v>
      </c>
      <c r="B16" s="12">
        <f t="shared" si="0"/>
        <v>0</v>
      </c>
      <c r="C16" s="13"/>
      <c r="D16" s="14"/>
    </row>
    <row r="17" spans="1:4" ht="12.75" hidden="1">
      <c r="A17" s="1" t="s">
        <v>56</v>
      </c>
      <c r="B17" s="12">
        <f t="shared" si="0"/>
        <v>0</v>
      </c>
      <c r="C17" s="13"/>
      <c r="D17" s="14"/>
    </row>
    <row r="18" spans="1:4" ht="12.75" hidden="1">
      <c r="A18" s="1" t="s">
        <v>56</v>
      </c>
      <c r="B18" s="12">
        <f t="shared" si="0"/>
        <v>0</v>
      </c>
      <c r="C18" s="13"/>
      <c r="D18" s="14"/>
    </row>
    <row r="19" spans="1:4" ht="12.75" hidden="1">
      <c r="A19" s="1" t="s">
        <v>56</v>
      </c>
      <c r="B19" s="12">
        <f t="shared" si="0"/>
        <v>0</v>
      </c>
      <c r="C19" s="13"/>
      <c r="D19" s="14"/>
    </row>
    <row r="20" spans="1:4" ht="12.75" hidden="1">
      <c r="A20" s="1" t="s">
        <v>56</v>
      </c>
      <c r="B20" s="12">
        <f t="shared" si="0"/>
        <v>0</v>
      </c>
      <c r="C20" s="13"/>
      <c r="D20" s="14"/>
    </row>
    <row r="21" spans="1:4" ht="25.5">
      <c r="A21" s="5" t="s">
        <v>57</v>
      </c>
      <c r="B21" s="12">
        <f>SUM(B23:B32)</f>
        <v>0</v>
      </c>
      <c r="C21" s="12">
        <f>SUM(C23:C32)</f>
        <v>0</v>
      </c>
      <c r="D21" s="15">
        <f>SUM(D23:D32)</f>
        <v>0</v>
      </c>
    </row>
    <row r="22" spans="1:4" ht="12.75">
      <c r="A22" s="5" t="s">
        <v>2</v>
      </c>
      <c r="B22" s="12"/>
      <c r="C22" s="12"/>
      <c r="D22" s="15"/>
    </row>
    <row r="23" spans="1:4" ht="12.75" hidden="1">
      <c r="A23" s="1" t="s">
        <v>55</v>
      </c>
      <c r="B23" s="12">
        <f aca="true" t="shared" si="1" ref="B23:B45">SUM(C23:D23)</f>
        <v>0</v>
      </c>
      <c r="C23" s="13"/>
      <c r="D23" s="14"/>
    </row>
    <row r="24" spans="1:4" ht="12.75" hidden="1">
      <c r="A24" s="1" t="s">
        <v>56</v>
      </c>
      <c r="B24" s="12">
        <f t="shared" si="1"/>
        <v>0</v>
      </c>
      <c r="C24" s="13"/>
      <c r="D24" s="14"/>
    </row>
    <row r="25" spans="1:4" ht="12.75" hidden="1">
      <c r="A25" s="1" t="s">
        <v>56</v>
      </c>
      <c r="B25" s="12">
        <f t="shared" si="1"/>
        <v>0</v>
      </c>
      <c r="C25" s="13"/>
      <c r="D25" s="14"/>
    </row>
    <row r="26" spans="1:4" ht="12.75" hidden="1">
      <c r="A26" s="1" t="s">
        <v>56</v>
      </c>
      <c r="B26" s="12">
        <f t="shared" si="1"/>
        <v>0</v>
      </c>
      <c r="C26" s="13"/>
      <c r="D26" s="14"/>
    </row>
    <row r="27" spans="1:4" ht="12.75" hidden="1">
      <c r="A27" s="1" t="s">
        <v>56</v>
      </c>
      <c r="B27" s="12">
        <f t="shared" si="1"/>
        <v>0</v>
      </c>
      <c r="C27" s="13"/>
      <c r="D27" s="14"/>
    </row>
    <row r="28" spans="1:4" ht="12.75" hidden="1">
      <c r="A28" s="1" t="s">
        <v>56</v>
      </c>
      <c r="B28" s="12">
        <f t="shared" si="1"/>
        <v>0</v>
      </c>
      <c r="C28" s="13"/>
      <c r="D28" s="14"/>
    </row>
    <row r="29" spans="1:4" ht="12.75" hidden="1">
      <c r="A29" s="1" t="s">
        <v>56</v>
      </c>
      <c r="B29" s="12">
        <f t="shared" si="1"/>
        <v>0</v>
      </c>
      <c r="C29" s="13"/>
      <c r="D29" s="14"/>
    </row>
    <row r="30" spans="1:4" ht="12.75" hidden="1">
      <c r="A30" s="1" t="s">
        <v>56</v>
      </c>
      <c r="B30" s="12">
        <f t="shared" si="1"/>
        <v>0</v>
      </c>
      <c r="C30" s="13"/>
      <c r="D30" s="14"/>
    </row>
    <row r="31" spans="1:4" ht="12.75" hidden="1">
      <c r="A31" s="1" t="s">
        <v>56</v>
      </c>
      <c r="B31" s="12">
        <f t="shared" si="1"/>
        <v>0</v>
      </c>
      <c r="C31" s="13"/>
      <c r="D31" s="14"/>
    </row>
    <row r="32" spans="1:4" ht="12.75" hidden="1">
      <c r="A32" s="1" t="s">
        <v>56</v>
      </c>
      <c r="B32" s="12">
        <f t="shared" si="1"/>
        <v>0</v>
      </c>
      <c r="C32" s="13"/>
      <c r="D32" s="14"/>
    </row>
    <row r="33" spans="1:4" ht="25.5">
      <c r="A33" s="5" t="s">
        <v>60</v>
      </c>
      <c r="B33" s="12">
        <f t="shared" si="1"/>
        <v>0</v>
      </c>
      <c r="C33" s="13"/>
      <c r="D33" s="14"/>
    </row>
    <row r="34" spans="1:4" ht="38.25">
      <c r="A34" s="5" t="s">
        <v>59</v>
      </c>
      <c r="B34" s="12">
        <f t="shared" si="1"/>
        <v>0</v>
      </c>
      <c r="C34" s="13"/>
      <c r="D34" s="14"/>
    </row>
    <row r="35" spans="1:4" ht="13.5" thickBot="1">
      <c r="A35" s="5" t="s">
        <v>58</v>
      </c>
      <c r="B35" s="12">
        <f t="shared" si="1"/>
        <v>0</v>
      </c>
      <c r="C35" s="13"/>
      <c r="D35" s="14"/>
    </row>
    <row r="36" spans="1:4" ht="12.75" hidden="1">
      <c r="A36" s="1" t="s">
        <v>56</v>
      </c>
      <c r="B36" s="12">
        <f t="shared" si="1"/>
        <v>0</v>
      </c>
      <c r="C36" s="13"/>
      <c r="D36" s="14"/>
    </row>
    <row r="37" spans="1:4" ht="12.75" hidden="1">
      <c r="A37" s="1" t="s">
        <v>56</v>
      </c>
      <c r="B37" s="12">
        <f t="shared" si="1"/>
        <v>0</v>
      </c>
      <c r="C37" s="13"/>
      <c r="D37" s="14"/>
    </row>
    <row r="38" spans="1:4" ht="12.75" hidden="1">
      <c r="A38" s="1" t="s">
        <v>56</v>
      </c>
      <c r="B38" s="12">
        <f t="shared" si="1"/>
        <v>0</v>
      </c>
      <c r="C38" s="13"/>
      <c r="D38" s="14"/>
    </row>
    <row r="39" spans="1:4" ht="12.75" hidden="1">
      <c r="A39" s="1" t="s">
        <v>56</v>
      </c>
      <c r="B39" s="12">
        <f t="shared" si="1"/>
        <v>0</v>
      </c>
      <c r="C39" s="13"/>
      <c r="D39" s="14"/>
    </row>
    <row r="40" spans="1:4" ht="12.75" hidden="1">
      <c r="A40" s="1" t="s">
        <v>56</v>
      </c>
      <c r="B40" s="12">
        <f t="shared" si="1"/>
        <v>0</v>
      </c>
      <c r="C40" s="13"/>
      <c r="D40" s="14"/>
    </row>
    <row r="41" spans="1:4" ht="12.75" hidden="1">
      <c r="A41" s="1" t="s">
        <v>56</v>
      </c>
      <c r="B41" s="12">
        <f t="shared" si="1"/>
        <v>0</v>
      </c>
      <c r="C41" s="13"/>
      <c r="D41" s="14"/>
    </row>
    <row r="42" spans="1:4" ht="12.75" hidden="1">
      <c r="A42" s="1" t="s">
        <v>56</v>
      </c>
      <c r="B42" s="12">
        <f t="shared" si="1"/>
        <v>0</v>
      </c>
      <c r="C42" s="13"/>
      <c r="D42" s="14"/>
    </row>
    <row r="43" spans="1:4" ht="12.75" hidden="1">
      <c r="A43" s="1" t="s">
        <v>56</v>
      </c>
      <c r="B43" s="12">
        <f t="shared" si="1"/>
        <v>0</v>
      </c>
      <c r="C43" s="13"/>
      <c r="D43" s="14"/>
    </row>
    <row r="44" spans="1:4" ht="12.75" hidden="1">
      <c r="A44" s="1" t="s">
        <v>56</v>
      </c>
      <c r="B44" s="12">
        <f t="shared" si="1"/>
        <v>0</v>
      </c>
      <c r="C44" s="13"/>
      <c r="D44" s="14"/>
    </row>
    <row r="45" spans="1:4" ht="13.5" hidden="1" thickBot="1">
      <c r="A45" s="45" t="s">
        <v>56</v>
      </c>
      <c r="B45" s="16">
        <f t="shared" si="1"/>
        <v>0</v>
      </c>
      <c r="C45" s="17"/>
      <c r="D45" s="18"/>
    </row>
    <row r="46" spans="1:4" ht="13.5" thickBot="1">
      <c r="A46" s="19" t="s">
        <v>9</v>
      </c>
      <c r="B46" s="7">
        <f>B48+B49+B68+B95</f>
        <v>36792548.70999999</v>
      </c>
      <c r="C46" s="7">
        <f>C48+C49+C68+C95</f>
        <v>36792548.70999999</v>
      </c>
      <c r="D46" s="7">
        <f>SUM(D48:D49,D67:D69,D81,D93:D95)</f>
        <v>0</v>
      </c>
    </row>
    <row r="47" spans="1:4" ht="12.75">
      <c r="A47" s="4" t="s">
        <v>2</v>
      </c>
      <c r="B47" s="10"/>
      <c r="C47" s="10"/>
      <c r="D47" s="11"/>
    </row>
    <row r="48" spans="1:4" ht="25.5">
      <c r="A48" s="5" t="s">
        <v>61</v>
      </c>
      <c r="B48" s="12">
        <v>13460559.66</v>
      </c>
      <c r="C48" s="13">
        <v>13460559.66</v>
      </c>
      <c r="D48" s="14"/>
    </row>
    <row r="49" spans="1:4" ht="12.75">
      <c r="A49" s="5" t="s">
        <v>65</v>
      </c>
      <c r="B49" s="12">
        <f>SUM(B51+B52+B53+B54+B55+B65+B66+B67)</f>
        <v>19843712.97</v>
      </c>
      <c r="C49" s="12">
        <f>SUM(C51+C52+C53+C54+C55+C65+C66+C67)</f>
        <v>19843712.97</v>
      </c>
      <c r="D49" s="15">
        <f>SUM(D53:D64)</f>
        <v>0</v>
      </c>
    </row>
    <row r="50" spans="1:4" ht="12.75">
      <c r="A50" s="5" t="s">
        <v>2</v>
      </c>
      <c r="B50" s="12"/>
      <c r="C50" s="12"/>
      <c r="D50" s="12"/>
    </row>
    <row r="51" spans="1:4" ht="25.5">
      <c r="A51" s="5" t="s">
        <v>140</v>
      </c>
      <c r="B51" s="12">
        <v>50000</v>
      </c>
      <c r="C51" s="12">
        <v>50000</v>
      </c>
      <c r="D51" s="15"/>
    </row>
    <row r="52" spans="1:4" ht="25.5">
      <c r="A52" s="5" t="s">
        <v>130</v>
      </c>
      <c r="B52" s="12">
        <v>174100</v>
      </c>
      <c r="C52" s="12">
        <v>174100</v>
      </c>
      <c r="D52" s="15"/>
    </row>
    <row r="53" spans="1:4" ht="12.75">
      <c r="A53" s="1" t="s">
        <v>126</v>
      </c>
      <c r="B53" s="12">
        <v>0</v>
      </c>
      <c r="C53" s="13">
        <v>0</v>
      </c>
      <c r="D53" s="14"/>
    </row>
    <row r="54" spans="1:4" ht="12.75">
      <c r="A54" s="1" t="s">
        <v>141</v>
      </c>
      <c r="B54" s="12">
        <v>4312480.97</v>
      </c>
      <c r="C54" s="13">
        <v>4312480.97</v>
      </c>
      <c r="D54" s="14"/>
    </row>
    <row r="55" spans="1:4" ht="12.75">
      <c r="A55" s="1" t="s">
        <v>127</v>
      </c>
      <c r="B55" s="12">
        <v>5632</v>
      </c>
      <c r="C55" s="13">
        <v>5632</v>
      </c>
      <c r="D55" s="14"/>
    </row>
    <row r="56" spans="1:4" ht="12.75" hidden="1">
      <c r="A56" s="1" t="s">
        <v>56</v>
      </c>
      <c r="B56" s="12">
        <f aca="true" t="shared" si="2" ref="B56:B64">SUM(C56:D56)</f>
        <v>0</v>
      </c>
      <c r="C56" s="13"/>
      <c r="D56" s="14"/>
    </row>
    <row r="57" spans="1:4" ht="12.75" hidden="1">
      <c r="A57" s="1" t="s">
        <v>56</v>
      </c>
      <c r="B57" s="12">
        <f t="shared" si="2"/>
        <v>0</v>
      </c>
      <c r="C57" s="13"/>
      <c r="D57" s="14"/>
    </row>
    <row r="58" spans="1:4" ht="12.75" hidden="1">
      <c r="A58" s="1" t="s">
        <v>56</v>
      </c>
      <c r="B58" s="12">
        <f t="shared" si="2"/>
        <v>0</v>
      </c>
      <c r="C58" s="13"/>
      <c r="D58" s="14"/>
    </row>
    <row r="59" spans="1:4" ht="12.75" hidden="1">
      <c r="A59" s="1" t="s">
        <v>56</v>
      </c>
      <c r="B59" s="12">
        <f t="shared" si="2"/>
        <v>0</v>
      </c>
      <c r="C59" s="13"/>
      <c r="D59" s="14"/>
    </row>
    <row r="60" spans="1:4" ht="12.75" hidden="1">
      <c r="A60" s="1" t="s">
        <v>56</v>
      </c>
      <c r="B60" s="12">
        <f t="shared" si="2"/>
        <v>0</v>
      </c>
      <c r="C60" s="13"/>
      <c r="D60" s="14"/>
    </row>
    <row r="61" spans="1:4" ht="12.75" hidden="1">
      <c r="A61" s="1" t="s">
        <v>56</v>
      </c>
      <c r="B61" s="12">
        <f t="shared" si="2"/>
        <v>0</v>
      </c>
      <c r="C61" s="13"/>
      <c r="D61" s="14"/>
    </row>
    <row r="62" spans="1:4" ht="12.75" hidden="1">
      <c r="A62" s="1" t="s">
        <v>56</v>
      </c>
      <c r="B62" s="12">
        <f t="shared" si="2"/>
        <v>0</v>
      </c>
      <c r="C62" s="13"/>
      <c r="D62" s="14"/>
    </row>
    <row r="63" spans="1:4" ht="12.75" hidden="1">
      <c r="A63" s="1" t="s">
        <v>56</v>
      </c>
      <c r="B63" s="12">
        <f t="shared" si="2"/>
        <v>0</v>
      </c>
      <c r="C63" s="13"/>
      <c r="D63" s="14"/>
    </row>
    <row r="64" spans="1:4" ht="12.75" hidden="1">
      <c r="A64" s="1" t="s">
        <v>56</v>
      </c>
      <c r="B64" s="12">
        <f t="shared" si="2"/>
        <v>0</v>
      </c>
      <c r="C64" s="13"/>
      <c r="D64" s="14"/>
    </row>
    <row r="65" spans="1:4" ht="25.5">
      <c r="A65" s="1" t="s">
        <v>128</v>
      </c>
      <c r="B65" s="12">
        <v>1365000</v>
      </c>
      <c r="C65" s="13">
        <v>1365000</v>
      </c>
      <c r="D65" s="14"/>
    </row>
    <row r="66" spans="1:4" ht="38.25">
      <c r="A66" s="1" t="s">
        <v>125</v>
      </c>
      <c r="B66" s="12">
        <v>10621300</v>
      </c>
      <c r="C66" s="13">
        <v>10621300</v>
      </c>
      <c r="D66" s="14"/>
    </row>
    <row r="67" spans="1:4" ht="12.75">
      <c r="A67" s="1" t="s">
        <v>129</v>
      </c>
      <c r="B67" s="12">
        <v>3315200</v>
      </c>
      <c r="C67" s="13">
        <v>3315200</v>
      </c>
      <c r="D67" s="14"/>
    </row>
    <row r="68" spans="1:4" ht="12.75">
      <c r="A68" s="96" t="s">
        <v>62</v>
      </c>
      <c r="B68" s="97">
        <v>2760000</v>
      </c>
      <c r="C68" s="97">
        <v>2760000</v>
      </c>
      <c r="D68" s="98">
        <f>SUM(D71:D80)</f>
        <v>0</v>
      </c>
    </row>
    <row r="69" spans="1:4" ht="78" customHeight="1">
      <c r="A69" s="96"/>
      <c r="B69" s="97"/>
      <c r="C69" s="97"/>
      <c r="D69" s="98"/>
    </row>
    <row r="70" spans="1:4" ht="12.75">
      <c r="A70" s="5" t="s">
        <v>2</v>
      </c>
      <c r="B70" s="12"/>
      <c r="C70" s="12"/>
      <c r="D70" s="15"/>
    </row>
    <row r="71" spans="1:4" ht="38.25">
      <c r="A71" s="1" t="s">
        <v>93</v>
      </c>
      <c r="B71" s="12">
        <v>2760000</v>
      </c>
      <c r="C71" s="13">
        <v>2760000</v>
      </c>
      <c r="D71" s="14"/>
    </row>
    <row r="72" spans="1:4" ht="12.75" hidden="1">
      <c r="A72" s="1" t="s">
        <v>56</v>
      </c>
      <c r="B72" s="12">
        <f aca="true" t="shared" si="3" ref="B72:B80">SUM(C72:D72)</f>
        <v>0</v>
      </c>
      <c r="C72" s="13"/>
      <c r="D72" s="14"/>
    </row>
    <row r="73" spans="1:4" ht="12.75" hidden="1">
      <c r="A73" s="1" t="s">
        <v>56</v>
      </c>
      <c r="B73" s="12">
        <f t="shared" si="3"/>
        <v>0</v>
      </c>
      <c r="C73" s="13"/>
      <c r="D73" s="14"/>
    </row>
    <row r="74" spans="1:4" ht="12.75" hidden="1">
      <c r="A74" s="1" t="s">
        <v>56</v>
      </c>
      <c r="B74" s="12">
        <f t="shared" si="3"/>
        <v>0</v>
      </c>
      <c r="C74" s="13"/>
      <c r="D74" s="14"/>
    </row>
    <row r="75" spans="1:4" ht="12.75" hidden="1">
      <c r="A75" s="1" t="s">
        <v>56</v>
      </c>
      <c r="B75" s="12">
        <f t="shared" si="3"/>
        <v>0</v>
      </c>
      <c r="C75" s="13"/>
      <c r="D75" s="14"/>
    </row>
    <row r="76" spans="1:4" ht="12.75" hidden="1">
      <c r="A76" s="1" t="s">
        <v>56</v>
      </c>
      <c r="B76" s="12">
        <f t="shared" si="3"/>
        <v>0</v>
      </c>
      <c r="C76" s="13"/>
      <c r="D76" s="14"/>
    </row>
    <row r="77" spans="1:4" ht="12.75" hidden="1">
      <c r="A77" s="1" t="s">
        <v>56</v>
      </c>
      <c r="B77" s="12">
        <f t="shared" si="3"/>
        <v>0</v>
      </c>
      <c r="C77" s="13"/>
      <c r="D77" s="14"/>
    </row>
    <row r="78" spans="1:4" ht="12.75" hidden="1">
      <c r="A78" s="1" t="s">
        <v>56</v>
      </c>
      <c r="B78" s="12">
        <f t="shared" si="3"/>
        <v>0</v>
      </c>
      <c r="C78" s="13"/>
      <c r="D78" s="14"/>
    </row>
    <row r="79" spans="1:4" ht="12.75" hidden="1">
      <c r="A79" s="1" t="s">
        <v>56</v>
      </c>
      <c r="B79" s="12">
        <f t="shared" si="3"/>
        <v>0</v>
      </c>
      <c r="C79" s="13"/>
      <c r="D79" s="14"/>
    </row>
    <row r="80" spans="1:4" ht="12.75" hidden="1">
      <c r="A80" s="1" t="s">
        <v>56</v>
      </c>
      <c r="B80" s="12">
        <f t="shared" si="3"/>
        <v>0</v>
      </c>
      <c r="C80" s="13"/>
      <c r="D80" s="14"/>
    </row>
    <row r="81" spans="1:4" ht="25.5">
      <c r="A81" s="5" t="s">
        <v>11</v>
      </c>
      <c r="B81" s="12">
        <f>SUM(B83:B92)</f>
        <v>0</v>
      </c>
      <c r="C81" s="12">
        <f>SUM(C83:C92)</f>
        <v>0</v>
      </c>
      <c r="D81" s="15">
        <f>SUM(D83:D92)</f>
        <v>0</v>
      </c>
    </row>
    <row r="82" spans="1:4" ht="12.75">
      <c r="A82" s="5" t="s">
        <v>2</v>
      </c>
      <c r="B82" s="12"/>
      <c r="C82" s="12"/>
      <c r="D82" s="15"/>
    </row>
    <row r="83" spans="1:4" ht="12.75" hidden="1">
      <c r="A83" s="1" t="s">
        <v>55</v>
      </c>
      <c r="B83" s="12">
        <f aca="true" t="shared" si="4" ref="B83:B94">SUM(C83:D83)</f>
        <v>0</v>
      </c>
      <c r="C83" s="13"/>
      <c r="D83" s="14"/>
    </row>
    <row r="84" spans="1:4" ht="12.75" hidden="1">
      <c r="A84" s="1" t="s">
        <v>56</v>
      </c>
      <c r="B84" s="12">
        <f t="shared" si="4"/>
        <v>0</v>
      </c>
      <c r="C84" s="13"/>
      <c r="D84" s="14"/>
    </row>
    <row r="85" spans="1:4" ht="12.75" hidden="1">
      <c r="A85" s="1" t="s">
        <v>56</v>
      </c>
      <c r="B85" s="12">
        <f t="shared" si="4"/>
        <v>0</v>
      </c>
      <c r="C85" s="13"/>
      <c r="D85" s="14"/>
    </row>
    <row r="86" spans="1:4" ht="12.75" hidden="1">
      <c r="A86" s="1" t="s">
        <v>56</v>
      </c>
      <c r="B86" s="12">
        <f t="shared" si="4"/>
        <v>0</v>
      </c>
      <c r="C86" s="13"/>
      <c r="D86" s="14"/>
    </row>
    <row r="87" spans="1:4" ht="12.75" hidden="1">
      <c r="A87" s="1" t="s">
        <v>56</v>
      </c>
      <c r="B87" s="12">
        <f t="shared" si="4"/>
        <v>0</v>
      </c>
      <c r="C87" s="13"/>
      <c r="D87" s="14"/>
    </row>
    <row r="88" spans="1:4" ht="12.75" hidden="1">
      <c r="A88" s="1" t="s">
        <v>56</v>
      </c>
      <c r="B88" s="12">
        <f t="shared" si="4"/>
        <v>0</v>
      </c>
      <c r="C88" s="13"/>
      <c r="D88" s="14"/>
    </row>
    <row r="89" spans="1:4" ht="12.75" hidden="1">
      <c r="A89" s="1" t="s">
        <v>56</v>
      </c>
      <c r="B89" s="12">
        <f t="shared" si="4"/>
        <v>0</v>
      </c>
      <c r="C89" s="13"/>
      <c r="D89" s="14"/>
    </row>
    <row r="90" spans="1:4" ht="12.75" hidden="1">
      <c r="A90" s="1" t="s">
        <v>56</v>
      </c>
      <c r="B90" s="12">
        <f t="shared" si="4"/>
        <v>0</v>
      </c>
      <c r="C90" s="13"/>
      <c r="D90" s="14"/>
    </row>
    <row r="91" spans="1:4" ht="12.75" hidden="1">
      <c r="A91" s="1" t="s">
        <v>56</v>
      </c>
      <c r="B91" s="12">
        <f t="shared" si="4"/>
        <v>0</v>
      </c>
      <c r="C91" s="13"/>
      <c r="D91" s="14"/>
    </row>
    <row r="92" spans="1:4" ht="12.75" hidden="1">
      <c r="A92" s="1" t="s">
        <v>56</v>
      </c>
      <c r="B92" s="12">
        <f t="shared" si="4"/>
        <v>0</v>
      </c>
      <c r="C92" s="13"/>
      <c r="D92" s="14"/>
    </row>
    <row r="93" spans="1:4" ht="25.5">
      <c r="A93" s="5" t="s">
        <v>12</v>
      </c>
      <c r="B93" s="12">
        <f t="shared" si="4"/>
        <v>0</v>
      </c>
      <c r="C93" s="13"/>
      <c r="D93" s="14"/>
    </row>
    <row r="94" spans="1:4" ht="38.25">
      <c r="A94" s="5" t="s">
        <v>13</v>
      </c>
      <c r="B94" s="12">
        <f t="shared" si="4"/>
        <v>0</v>
      </c>
      <c r="C94" s="13"/>
      <c r="D94" s="14"/>
    </row>
    <row r="95" spans="1:4" ht="13.5" thickBot="1">
      <c r="A95" s="6" t="s">
        <v>14</v>
      </c>
      <c r="B95" s="16">
        <v>728276.08</v>
      </c>
      <c r="C95" s="17">
        <v>728276.08</v>
      </c>
      <c r="D95" s="18"/>
    </row>
  </sheetData>
  <sheetProtection/>
  <mergeCells count="8">
    <mergeCell ref="A1:D1"/>
    <mergeCell ref="A2:A3"/>
    <mergeCell ref="B2:B3"/>
    <mergeCell ref="C2:D2"/>
    <mergeCell ref="A68:A69"/>
    <mergeCell ref="B68:B69"/>
    <mergeCell ref="C68:C69"/>
    <mergeCell ref="D68:D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Турович В.К.</dc:creator>
  <cp:keywords/>
  <dc:description/>
  <cp:lastModifiedBy>User</cp:lastModifiedBy>
  <cp:lastPrinted>2015-12-08T13:54:05Z</cp:lastPrinted>
  <dcterms:created xsi:type="dcterms:W3CDTF">2011-12-26T05:24:51Z</dcterms:created>
  <dcterms:modified xsi:type="dcterms:W3CDTF">2015-12-08T13:55:20Z</dcterms:modified>
  <cp:category/>
  <cp:version/>
  <cp:contentType/>
  <cp:contentStatus/>
</cp:coreProperties>
</file>